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11760"/>
  </bookViews>
  <sheets>
    <sheet name="dem31" sheetId="4" r:id="rId1"/>
    <sheet name="Sheet1" sheetId="5" r:id="rId2"/>
  </sheets>
  <definedNames>
    <definedName name="__123Graph_D" hidden="1">#REF!</definedName>
    <definedName name="_xlnm._FilterDatabase" localSheetId="0" hidden="1">'dem31'!$A$19:$G$446</definedName>
    <definedName name="_Regression_Int" localSheetId="0" hidden="1">1</definedName>
    <definedName name="housing" localSheetId="0">'dem31'!$D$111:$G$111</definedName>
    <definedName name="np" localSheetId="0">'dem31'!#REF!</definedName>
    <definedName name="powCaprec" localSheetId="0">'dem31'!#REF!</definedName>
    <definedName name="Power" localSheetId="0">'dem31'!$D$280:$G$280</definedName>
    <definedName name="powercap" localSheetId="0">'dem31'!$D$437:$G$437</definedName>
    <definedName name="powerrec" localSheetId="0">'dem31'!#REF!</definedName>
    <definedName name="powerrec1" localSheetId="0">'dem31'!#REF!</definedName>
    <definedName name="powloan" localSheetId="0">'dem31'!#REF!</definedName>
    <definedName name="_xlnm.Print_Area" localSheetId="0">'dem31'!$A$1:$G$443</definedName>
    <definedName name="_xlnm.Print_Titles" localSheetId="0">'dem31'!$16:$19</definedName>
    <definedName name="pw" localSheetId="0">'dem31'!$D$65:$G$65</definedName>
    <definedName name="pwcap" localSheetId="0">'dem31'!#REF!</definedName>
    <definedName name="rb" localSheetId="0">'dem31'!#REF!</definedName>
    <definedName name="rec" localSheetId="0">'dem31'!#REF!</definedName>
    <definedName name="revise" localSheetId="0">'dem31'!$D$461:$F$461</definedName>
    <definedName name="summary" localSheetId="0">'dem31'!$D$454:$F$454</definedName>
    <definedName name="Voted" localSheetId="0">'dem31'!$D$13:$F$13</definedName>
    <definedName name="Z_239EE218_578E_4317_BEED_14D5D7089E27_.wvu.Cols" localSheetId="0" hidden="1">'dem31'!#REF!</definedName>
    <definedName name="Z_239EE218_578E_4317_BEED_14D5D7089E27_.wvu.FilterData" localSheetId="0" hidden="1">'dem31'!$A$1:$G$452</definedName>
    <definedName name="Z_239EE218_578E_4317_BEED_14D5D7089E27_.wvu.PrintArea" localSheetId="0" hidden="1">'dem31'!$A$1:$G$450</definedName>
    <definedName name="Z_239EE218_578E_4317_BEED_14D5D7089E27_.wvu.PrintTitles" localSheetId="0" hidden="1">'dem31'!$16:$19</definedName>
    <definedName name="Z_302A3EA3_AE96_11D5_A646_0050BA3D7AFD_.wvu.Cols" localSheetId="0" hidden="1">'dem31'!#REF!</definedName>
    <definedName name="Z_302A3EA3_AE96_11D5_A646_0050BA3D7AFD_.wvu.FilterData" localSheetId="0" hidden="1">'dem31'!$A$1:$G$452</definedName>
    <definedName name="Z_302A3EA3_AE96_11D5_A646_0050BA3D7AFD_.wvu.PrintArea" localSheetId="0" hidden="1">'dem31'!$A$1:$G$450</definedName>
    <definedName name="Z_302A3EA3_AE96_11D5_A646_0050BA3D7AFD_.wvu.PrintTitles" localSheetId="0" hidden="1">'dem31'!$16:$19</definedName>
    <definedName name="Z_36DBA021_0ECB_11D4_8064_004005726899_.wvu.Cols" localSheetId="0" hidden="1">'dem31'!#REF!</definedName>
    <definedName name="Z_36DBA021_0ECB_11D4_8064_004005726899_.wvu.FilterData" localSheetId="0" hidden="1">'dem31'!$C$20:$C$450</definedName>
    <definedName name="Z_36DBA021_0ECB_11D4_8064_004005726899_.wvu.PrintArea" localSheetId="0" hidden="1">'dem31'!$A$1:$G$450</definedName>
    <definedName name="Z_36DBA021_0ECB_11D4_8064_004005726899_.wvu.PrintTitles" localSheetId="0" hidden="1">'dem31'!$16:$19</definedName>
    <definedName name="Z_93EBE921_AE91_11D5_8685_004005726899_.wvu.Cols" localSheetId="0" hidden="1">'dem31'!#REF!</definedName>
    <definedName name="Z_93EBE921_AE91_11D5_8685_004005726899_.wvu.FilterData" localSheetId="0" hidden="1">'dem31'!$C$20:$C$450</definedName>
    <definedName name="Z_93EBE921_AE91_11D5_8685_004005726899_.wvu.PrintArea" localSheetId="0" hidden="1">'dem31'!$A$1:$G$450</definedName>
    <definedName name="Z_93EBE921_AE91_11D5_8685_004005726899_.wvu.PrintTitles" localSheetId="0" hidden="1">'dem31'!$16:$19</definedName>
    <definedName name="Z_94DA79C1_0FDE_11D5_9579_000021DAEEA2_.wvu.Cols" localSheetId="0" hidden="1">'dem31'!#REF!</definedName>
    <definedName name="Z_94DA79C1_0FDE_11D5_9579_000021DAEEA2_.wvu.FilterData" localSheetId="0" hidden="1">'dem31'!$C$20:$C$450</definedName>
    <definedName name="Z_94DA79C1_0FDE_11D5_9579_000021DAEEA2_.wvu.PrintArea" localSheetId="0" hidden="1">'dem31'!$A$1:$G$450</definedName>
    <definedName name="Z_94DA79C1_0FDE_11D5_9579_000021DAEEA2_.wvu.PrintTitles" localSheetId="0" hidden="1">'dem31'!$16:$19</definedName>
    <definedName name="Z_B4CB0970_161F_11D5_8064_004005726899_.wvu.FilterData" localSheetId="0" hidden="1">'dem31'!$C$20:$C$450</definedName>
    <definedName name="Z_B4CB0972_161F_11D5_8064_004005726899_.wvu.FilterData" localSheetId="0" hidden="1">'dem31'!$C$20:$C$450</definedName>
    <definedName name="Z_B4CB098E_161F_11D5_8064_004005726899_.wvu.FilterData" localSheetId="0" hidden="1">'dem31'!$C$20:$C$450</definedName>
    <definedName name="Z_B4CB099B_161F_11D5_8064_004005726899_.wvu.FilterData" localSheetId="0" hidden="1">'dem31'!$C$20:$C$450</definedName>
    <definedName name="Z_C868F8C3_16D7_11D5_A68D_81D6213F5331_.wvu.Cols" localSheetId="0" hidden="1">'dem31'!#REF!</definedName>
    <definedName name="Z_C868F8C3_16D7_11D5_A68D_81D6213F5331_.wvu.FilterData" localSheetId="0" hidden="1">'dem31'!$C$20:$C$450</definedName>
    <definedName name="Z_C868F8C3_16D7_11D5_A68D_81D6213F5331_.wvu.PrintArea" localSheetId="0" hidden="1">'dem31'!$A$1:$G$450</definedName>
    <definedName name="Z_C868F8C3_16D7_11D5_A68D_81D6213F5331_.wvu.PrintTitles" localSheetId="0" hidden="1">'dem31'!$16:$19</definedName>
    <definedName name="Z_E5DF37BD_125C_11D5_8DC4_D0F5D88B3549_.wvu.Cols" localSheetId="0" hidden="1">'dem31'!#REF!</definedName>
    <definedName name="Z_E5DF37BD_125C_11D5_8DC4_D0F5D88B3549_.wvu.FilterData" localSheetId="0" hidden="1">'dem31'!$C$20:$C$450</definedName>
    <definedName name="Z_E5DF37BD_125C_11D5_8DC4_D0F5D88B3549_.wvu.PrintArea" localSheetId="0" hidden="1">'dem31'!$A$1:$G$450</definedName>
    <definedName name="Z_E5DF37BD_125C_11D5_8DC4_D0F5D88B3549_.wvu.PrintTitles" localSheetId="0" hidden="1">'dem31'!$16:$19</definedName>
    <definedName name="Z_F8ADACC1_164E_11D6_B603_000021DAEEA2_.wvu.Cols" localSheetId="0" hidden="1">'dem31'!#REF!</definedName>
    <definedName name="Z_F8ADACC1_164E_11D6_B603_000021DAEEA2_.wvu.FilterData" localSheetId="0" hidden="1">'dem31'!$C$20:$C$450</definedName>
    <definedName name="Z_F8ADACC1_164E_11D6_B603_000021DAEEA2_.wvu.PrintArea" localSheetId="0" hidden="1">'dem31'!$A$1:$G$450</definedName>
    <definedName name="Z_F8ADACC1_164E_11D6_B603_000021DAEEA2_.wvu.PrintTitles" localSheetId="0" hidden="1">'dem31'!$16:$19</definedName>
  </definedNames>
  <calcPr calcId="125725"/>
</workbook>
</file>

<file path=xl/calcChain.xml><?xml version="1.0" encoding="utf-8"?>
<calcChain xmlns="http://schemas.openxmlformats.org/spreadsheetml/2006/main">
  <c r="D36" i="4"/>
  <c r="F270"/>
  <c r="E270"/>
  <c r="D270"/>
  <c r="E415"/>
  <c r="F415"/>
  <c r="D415"/>
  <c r="E411"/>
  <c r="F411"/>
  <c r="D411"/>
  <c r="E407"/>
  <c r="F407"/>
  <c r="D407"/>
  <c r="E403"/>
  <c r="F403"/>
  <c r="D403"/>
  <c r="E399"/>
  <c r="F399"/>
  <c r="D399"/>
  <c r="F395"/>
  <c r="E395"/>
  <c r="D395"/>
  <c r="E391"/>
  <c r="F391"/>
  <c r="D391"/>
  <c r="F335"/>
  <c r="F363"/>
  <c r="E200"/>
  <c r="F200"/>
  <c r="F222"/>
  <c r="D222"/>
  <c r="E222"/>
  <c r="E277"/>
  <c r="F277"/>
  <c r="D277"/>
  <c r="E300" l="1"/>
  <c r="E301" s="1"/>
  <c r="F300"/>
  <c r="F301" s="1"/>
  <c r="D300"/>
  <c r="D301" s="1"/>
  <c r="E363"/>
  <c r="D363"/>
  <c r="F286" l="1"/>
  <c r="F259"/>
  <c r="F260" s="1"/>
  <c r="F230"/>
  <c r="F322"/>
  <c r="F435" l="1"/>
  <c r="F436" s="1"/>
  <c r="E435"/>
  <c r="E436" s="1"/>
  <c r="D435"/>
  <c r="D436" s="1"/>
  <c r="F428"/>
  <c r="E428"/>
  <c r="D428"/>
  <c r="F424"/>
  <c r="E424"/>
  <c r="D424"/>
  <c r="F387"/>
  <c r="E387"/>
  <c r="D387"/>
  <c r="F383"/>
  <c r="E383"/>
  <c r="D383"/>
  <c r="F379"/>
  <c r="E379"/>
  <c r="D379"/>
  <c r="F375"/>
  <c r="E375"/>
  <c r="D375"/>
  <c r="F371"/>
  <c r="E371"/>
  <c r="D371"/>
  <c r="F367"/>
  <c r="E367"/>
  <c r="D367"/>
  <c r="E335"/>
  <c r="D335"/>
  <c r="F330"/>
  <c r="E330"/>
  <c r="D330"/>
  <c r="F326"/>
  <c r="E326"/>
  <c r="D326"/>
  <c r="E322"/>
  <c r="D322"/>
  <c r="F317"/>
  <c r="E317"/>
  <c r="D317"/>
  <c r="F313"/>
  <c r="E313"/>
  <c r="D313"/>
  <c r="F309"/>
  <c r="F336" s="1"/>
  <c r="E309"/>
  <c r="E336" s="1"/>
  <c r="D309"/>
  <c r="D336" s="1"/>
  <c r="F287"/>
  <c r="F288" s="1"/>
  <c r="F289" s="1"/>
  <c r="F290" s="1"/>
  <c r="E287"/>
  <c r="E288" s="1"/>
  <c r="E289" s="1"/>
  <c r="E290" s="1"/>
  <c r="D287"/>
  <c r="D288" s="1"/>
  <c r="D289" s="1"/>
  <c r="D290" s="1"/>
  <c r="F266"/>
  <c r="E266"/>
  <c r="D266"/>
  <c r="E260"/>
  <c r="D260"/>
  <c r="F256"/>
  <c r="E256"/>
  <c r="D256"/>
  <c r="F250"/>
  <c r="E250"/>
  <c r="D250"/>
  <c r="F244"/>
  <c r="E244"/>
  <c r="D244"/>
  <c r="F238"/>
  <c r="E238"/>
  <c r="D238"/>
  <c r="F217"/>
  <c r="E217"/>
  <c r="D217"/>
  <c r="F211"/>
  <c r="E211"/>
  <c r="D211"/>
  <c r="F205"/>
  <c r="E205"/>
  <c r="D205"/>
  <c r="D200"/>
  <c r="F183"/>
  <c r="E183"/>
  <c r="D183"/>
  <c r="F179"/>
  <c r="E179"/>
  <c r="D179"/>
  <c r="F171"/>
  <c r="E171"/>
  <c r="D171"/>
  <c r="F123"/>
  <c r="E123"/>
  <c r="D123"/>
  <c r="F118"/>
  <c r="E118"/>
  <c r="D118"/>
  <c r="F108"/>
  <c r="E108"/>
  <c r="D108"/>
  <c r="F82"/>
  <c r="E82"/>
  <c r="D82"/>
  <c r="F62"/>
  <c r="E62"/>
  <c r="D62"/>
  <c r="F36"/>
  <c r="E36"/>
  <c r="D416" l="1"/>
  <c r="D417" s="1"/>
  <c r="F416"/>
  <c r="F417" s="1"/>
  <c r="E278"/>
  <c r="E279" s="1"/>
  <c r="D278"/>
  <c r="D279" s="1"/>
  <c r="F278"/>
  <c r="F279" s="1"/>
  <c r="E416"/>
  <c r="E417" s="1"/>
  <c r="E223"/>
  <c r="E224" s="1"/>
  <c r="E225" s="1"/>
  <c r="D223"/>
  <c r="D224" s="1"/>
  <c r="D225" s="1"/>
  <c r="F223"/>
  <c r="F224" s="1"/>
  <c r="F225" s="1"/>
  <c r="E109"/>
  <c r="E110" s="1"/>
  <c r="E111" s="1"/>
  <c r="D184"/>
  <c r="D185" s="1"/>
  <c r="D429"/>
  <c r="D430" s="1"/>
  <c r="F429"/>
  <c r="F430" s="1"/>
  <c r="F184"/>
  <c r="F185" s="1"/>
  <c r="F63"/>
  <c r="F64" s="1"/>
  <c r="F65" s="1"/>
  <c r="E172"/>
  <c r="E429"/>
  <c r="E430" s="1"/>
  <c r="E63"/>
  <c r="E64" s="1"/>
  <c r="E65" s="1"/>
  <c r="F172"/>
  <c r="E302"/>
  <c r="D109"/>
  <c r="D110" s="1"/>
  <c r="D111" s="1"/>
  <c r="F109"/>
  <c r="F110" s="1"/>
  <c r="F111" s="1"/>
  <c r="E184"/>
  <c r="E185" s="1"/>
  <c r="D172"/>
  <c r="D63"/>
  <c r="D64" s="1"/>
  <c r="D65" s="1"/>
  <c r="E437" l="1"/>
  <c r="E438" s="1"/>
  <c r="F280"/>
  <c r="F291" s="1"/>
  <c r="D302"/>
  <c r="F302"/>
  <c r="E280"/>
  <c r="E291" s="1"/>
  <c r="D280"/>
  <c r="D291" s="1"/>
  <c r="D8" i="5"/>
  <c r="E8" s="1"/>
  <c r="D9"/>
  <c r="E9" s="1"/>
  <c r="D10"/>
  <c r="E10" s="1"/>
  <c r="D11"/>
  <c r="E11" s="1"/>
  <c r="D12"/>
  <c r="E12" s="1"/>
  <c r="D13"/>
  <c r="E13" s="1"/>
  <c r="D14"/>
  <c r="E14" s="1"/>
  <c r="D15"/>
  <c r="E15" s="1"/>
  <c r="D17"/>
  <c r="E17" s="1"/>
  <c r="D19"/>
  <c r="D20"/>
  <c r="E20" s="1"/>
  <c r="D21"/>
  <c r="E21" s="1"/>
  <c r="D22"/>
  <c r="E22" s="1"/>
  <c r="D23"/>
  <c r="E23" s="1"/>
  <c r="D24"/>
  <c r="E24" s="1"/>
  <c r="D25"/>
  <c r="E25" s="1"/>
  <c r="D26"/>
  <c r="E26" s="1"/>
  <c r="D27"/>
  <c r="E27" s="1"/>
  <c r="D7"/>
  <c r="E7" s="1"/>
  <c r="B29"/>
  <c r="F437" i="4" l="1"/>
  <c r="F438" s="1"/>
  <c r="F439" s="1"/>
  <c r="D437"/>
  <c r="D438" s="1"/>
  <c r="D439" s="1"/>
  <c r="E439"/>
  <c r="E16" i="5"/>
  <c r="E19"/>
  <c r="E28" s="1"/>
  <c r="D28"/>
  <c r="D16"/>
  <c r="D29" l="1"/>
  <c r="E29"/>
  <c r="B31" l="1"/>
  <c r="E13" i="4" l="1"/>
  <c r="D13"/>
  <c r="F13" l="1"/>
</calcChain>
</file>

<file path=xl/sharedStrings.xml><?xml version="1.0" encoding="utf-8"?>
<sst xmlns="http://schemas.openxmlformats.org/spreadsheetml/2006/main" count="609" uniqueCount="295">
  <si>
    <t>Public Works</t>
  </si>
  <si>
    <t>Housing</t>
  </si>
  <si>
    <t>Housing &amp; Urban Development</t>
  </si>
  <si>
    <t>Power</t>
  </si>
  <si>
    <t>C-Capital Account of Economic Services (e) Capital Account of Energy</t>
  </si>
  <si>
    <t>Capital Outlay on Power Projects</t>
  </si>
  <si>
    <t>Voted</t>
  </si>
  <si>
    <t>Major /Sub-Major/Minor/Sub/Detailed Heads</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</si>
  <si>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</si>
  <si>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</si>
  <si>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</si>
  <si>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</si>
  <si>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</si>
  <si>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</si>
  <si>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</si>
  <si>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</si>
  <si>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</si>
  <si>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</si>
  <si>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</si>
  <si>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</si>
  <si>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</si>
  <si>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</si>
  <si>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</si>
  <si>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</si>
  <si>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</si>
  <si>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</si>
  <si>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</si>
  <si>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</si>
  <si>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</si>
  <si>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</si>
  <si>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</si>
  <si>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</si>
  <si>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</si>
  <si>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</si>
  <si>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</si>
  <si>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</si>
  <si>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</si>
  <si>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</si>
  <si>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</si>
  <si>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</si>
  <si>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</si>
  <si>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</si>
  <si>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</si>
  <si>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</si>
  <si>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</si>
  <si>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</si>
  <si>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</si>
  <si>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</si>
  <si>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</si>
  <si>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</si>
  <si>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</si>
  <si>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</si>
  <si>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</si>
  <si>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</si>
  <si>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</si>
  <si>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</si>
  <si>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</si>
  <si>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</si>
  <si>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</si>
  <si>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</si>
  <si>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</si>
  <si>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</si>
  <si>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</si>
  <si>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</si>
  <si>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</si>
  <si>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</si>
  <si>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</si>
  <si>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</si>
  <si>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</si>
  <si>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</si>
  <si>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</si>
  <si>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</si>
  <si>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</si>
  <si>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</si>
  <si>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</si>
  <si>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</si>
  <si>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</si>
  <si>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</si>
  <si>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</si>
  <si>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</si>
  <si>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</si>
  <si>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</si>
  <si>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</si>
  <si>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</si>
  <si>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</si>
  <si>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</si>
  <si>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</si>
  <si>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</si>
  <si>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</si>
  <si>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</si>
  <si>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</si>
  <si>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</si>
  <si>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</si>
  <si>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</si>
  <si>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</si>
  <si>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82.00.53</t>
  </si>
  <si>
    <t>84.00.53</t>
  </si>
  <si>
    <t>Major Works</t>
  </si>
  <si>
    <t>Rajiv Gandhi Grameen Vidyutikaran Yojana (RGGVY)</t>
  </si>
  <si>
    <t>63.45.53</t>
  </si>
  <si>
    <t>WorkCharged Establishment</t>
  </si>
  <si>
    <t>Wages</t>
  </si>
  <si>
    <t>60.83.02</t>
  </si>
  <si>
    <t>60.84.02</t>
  </si>
  <si>
    <t>60.85.02</t>
  </si>
  <si>
    <t>60.86.02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</si>
  <si>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</si>
  <si>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</si>
  <si>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</si>
  <si>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</si>
  <si>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</si>
  <si>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</si>
  <si>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</si>
  <si>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</si>
  <si>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</si>
  <si>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</si>
  <si>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</si>
  <si>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</si>
  <si>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</si>
  <si>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</si>
  <si>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</si>
  <si>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</si>
  <si>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</si>
  <si>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</si>
  <si>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61.77.21</t>
  </si>
  <si>
    <t>61.78.21</t>
  </si>
  <si>
    <t>61.79.21</t>
  </si>
  <si>
    <t>61.80.21</t>
  </si>
  <si>
    <t>61.81.21</t>
  </si>
  <si>
    <t>61.82.21</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</si>
  <si>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</si>
  <si>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</si>
  <si>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</si>
  <si>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</si>
  <si>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</si>
  <si>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</si>
  <si>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</si>
  <si>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</si>
  <si>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</si>
  <si>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</si>
  <si>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</si>
  <si>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</si>
  <si>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</si>
  <si>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</si>
  <si>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</si>
  <si>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</si>
  <si>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</si>
  <si>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</si>
  <si>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98.00.53</t>
  </si>
  <si>
    <t>53.00.53</t>
  </si>
  <si>
    <t>Rabomchu Hydel Scheme</t>
  </si>
  <si>
    <t>C-Economic Services (e) Energy</t>
  </si>
  <si>
    <t>A-General Services (d) Administrative  Services</t>
  </si>
  <si>
    <t>B-Social Services (c) Water Supply, Sanitation,</t>
  </si>
  <si>
    <t>Work Charged Establishment</t>
  </si>
  <si>
    <t>47.70.53</t>
  </si>
  <si>
    <t>Diversion of 66 KV transmission line from Tadong SS to ICAR compound in double circuit 66 KV tower for independent circuit for Phodong, North Sikkim (NEC)</t>
  </si>
  <si>
    <t>47.74.53</t>
  </si>
  <si>
    <t>(In Thousands of Rupees)</t>
  </si>
  <si>
    <t>00.49.31</t>
  </si>
  <si>
    <t>General Pool Accommodation</t>
  </si>
  <si>
    <t>Schemes under Non-Lapsable Pool of Central Resources (NLCPR)</t>
  </si>
  <si>
    <t>State Share for NLCPR</t>
  </si>
  <si>
    <t>46.79.53</t>
  </si>
  <si>
    <t>State Share of NEC</t>
  </si>
  <si>
    <t>47.80.53</t>
  </si>
  <si>
    <t xml:space="preserve">Land Compensation </t>
  </si>
  <si>
    <t>87.00.53</t>
  </si>
  <si>
    <t>Grant-in-Aid</t>
  </si>
  <si>
    <t>State Electricity Regulatory Commission</t>
  </si>
  <si>
    <t>Schemes under North Eastern Council (NEC)</t>
  </si>
  <si>
    <t>Rec</t>
  </si>
  <si>
    <t>Construction of 66 KV single circuit transmission line from 132/66 KV switchyard at Ravangla to Central University with 66/11, 2X5 MVA sub-station at Yangyang, South Sikkim (NEC)</t>
  </si>
  <si>
    <t>47.68.53</t>
  </si>
  <si>
    <t>64.00.53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</si>
  <si>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</si>
  <si>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</si>
  <si>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</si>
  <si>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</si>
  <si>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</si>
  <si>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</si>
  <si>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</si>
  <si>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46.80.53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</si>
  <si>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</si>
  <si>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</si>
  <si>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</si>
  <si>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</si>
  <si>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</si>
  <si>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</si>
  <si>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Procurement, erection, testing and commissioning of 20 MVA, 132/66 KV power transformer for 132/66 KV Sub-Station at Kyongsa, Gyalshing, West Sikkim i/c electrification of the Chenrezig Shingkham Riwa Potala at Sangha Choeling, Pelling in West Sikkim (NEC)</t>
  </si>
  <si>
    <t>47.81.53</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</si>
  <si>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</si>
  <si>
    <t>46.86.53</t>
  </si>
  <si>
    <t>47.82.53</t>
  </si>
  <si>
    <t>Construction of 11/11 KV switching SS including rearrangement and drawing of 11 KV Transmission line at Kongri and modernisation of Tashiding Bazar in West Sikkim ( NEC)</t>
  </si>
  <si>
    <t>96.00.53</t>
  </si>
  <si>
    <t xml:space="preserve">Integrated Power Development Scheme (IPDS) </t>
  </si>
  <si>
    <t>Deendayal Upadhaya Gram Jyoti Yojana (DDUGJY)</t>
  </si>
  <si>
    <t>Design, supply, erection, testing, commissioning of 66 KV single circuit transmission line from 3.3/66 KV Sub-Station of Rongli-I at Sisney including extension of line bay at 66/11 KV Sub-Station at Sungdung, Chujachen, Rongli in East Sikkim (NEC)</t>
  </si>
  <si>
    <t>63.45.82</t>
  </si>
  <si>
    <t>Upgradation and repair of transformers</t>
  </si>
  <si>
    <t>Sikkim Power Investment Corporation Limited</t>
  </si>
  <si>
    <t>00.51.31</t>
  </si>
  <si>
    <t>47.83.53</t>
  </si>
  <si>
    <t>56.00.53</t>
  </si>
  <si>
    <t>68.00.53</t>
  </si>
  <si>
    <t>Major Work</t>
  </si>
  <si>
    <t>Non-Conventional Sources of Energy</t>
  </si>
  <si>
    <t>Others</t>
  </si>
  <si>
    <t>New &amp; Renewable Sources of Energy</t>
  </si>
  <si>
    <t>Grants -in-Aid to SREDA</t>
  </si>
  <si>
    <t>62.00.31</t>
  </si>
  <si>
    <t>Note</t>
  </si>
  <si>
    <t>Deduct amount met from State Energy Conservation Fund</t>
  </si>
  <si>
    <t>System Improvement and Modernisation including augmentation of distribution system of Uttarey Bazar, Dentam Bazar in West Sikkim</t>
  </si>
  <si>
    <t>Immediate restoration works within Shagaphuchu along various location of Power HEP, Lachung Stage-II, North Sikkim</t>
  </si>
  <si>
    <t>Maintenance of Distribution line, Gangtok</t>
  </si>
  <si>
    <t>Maintenance  of Distribution line under Singtam Sub-Division</t>
  </si>
  <si>
    <t>Maintenance of Distribution line, North Sikkim</t>
  </si>
  <si>
    <t>Accelerated Power Development and Reform Programme (APDRP-State Plan)</t>
  </si>
  <si>
    <t>Drawing of New 66 KV Double Circuit Transmission Line from LLHP to Tadong 66/11 KV Sub-Station, East Sikkim (NLCPR)</t>
  </si>
  <si>
    <t>Modernisation and beautification of Rabongla and Sosing Bazars along with addition of 66/11, 1x5 MVA SS at Ravongla under South Sikkim (NLCPR)</t>
  </si>
  <si>
    <t>State Share of NLCPR</t>
  </si>
  <si>
    <t>Upgradation and Augmentation of Transformers</t>
  </si>
  <si>
    <t>59.00.53</t>
  </si>
  <si>
    <t>Investment in Public Sector and Other Undertakings</t>
  </si>
  <si>
    <t>00.00.55</t>
  </si>
  <si>
    <t>Investment in Sikkim Power Development Coorporation Ltd. (SPDCL) for Chaten Hydel Project</t>
  </si>
  <si>
    <t>00.44.42</t>
  </si>
  <si>
    <t>46.87.53</t>
  </si>
  <si>
    <t xml:space="preserve">Lump sum provision for revision of Pay &amp; Allowances </t>
  </si>
  <si>
    <t>Power, 80.911-Deduct Recoveries of Over Payments</t>
  </si>
  <si>
    <t>Maintenance of Distribution line under Ravongla 
 Sub-Division</t>
  </si>
  <si>
    <t>2019-20</t>
  </si>
  <si>
    <t>69.00.53</t>
  </si>
  <si>
    <t>MR</t>
  </si>
  <si>
    <t>Nr</t>
  </si>
  <si>
    <t>60.00.02</t>
  </si>
  <si>
    <t>63.00.02</t>
  </si>
  <si>
    <t>Diff</t>
  </si>
  <si>
    <t xml:space="preserve">Wages </t>
  </si>
  <si>
    <t>62.00.02</t>
  </si>
  <si>
    <t>64.00.02</t>
  </si>
  <si>
    <t>66.00.02</t>
  </si>
  <si>
    <t>67.00.02</t>
  </si>
  <si>
    <t>68.00.02</t>
  </si>
  <si>
    <t>69.00.02</t>
  </si>
  <si>
    <t>70.00.02</t>
  </si>
  <si>
    <t>71.00.02</t>
  </si>
  <si>
    <t>63.45.02</t>
  </si>
  <si>
    <t>63.46.02</t>
  </si>
  <si>
    <t>63.47.02</t>
  </si>
  <si>
    <t>63.48.02</t>
  </si>
  <si>
    <t>00.44.02</t>
  </si>
  <si>
    <t>Rongnichu Hydro Electric Scheme 
(Jali Power House)</t>
  </si>
  <si>
    <t>Rimbi Hydel Scheme Stage II</t>
  </si>
  <si>
    <t>Upgradation and Modernisation of Power Distribution Network at Namchi its surrounding areas with high voltage distribution system (HVDS) 
(NLCPR)</t>
  </si>
  <si>
    <t>The estimate does not include the recoveries shown below which are adjusted in accounts as reduction of expenditure by debit to 
8235-200-Other Fund-04 State Energy Conservation Fund.</t>
  </si>
  <si>
    <t>2018-19</t>
  </si>
  <si>
    <t>Power, 01.911-Deduct Recoveries of Over Payments</t>
  </si>
  <si>
    <t xml:space="preserve">Soreng Sub-Division </t>
  </si>
  <si>
    <t>63.52.76</t>
  </si>
  <si>
    <t>63.52.02</t>
  </si>
  <si>
    <t xml:space="preserve">Maintenance of Electrical Installation under Soreng Sub Division </t>
  </si>
  <si>
    <t xml:space="preserve">Total </t>
  </si>
  <si>
    <t xml:space="preserve">Soreng Sub Division </t>
  </si>
  <si>
    <t>60.52.01</t>
  </si>
  <si>
    <t>60.52.13</t>
  </si>
  <si>
    <t>60.52.11</t>
  </si>
  <si>
    <t>Travel Expense</t>
  </si>
  <si>
    <t>Office Expense</t>
  </si>
  <si>
    <t>46.83.54</t>
  </si>
  <si>
    <t>46.87.54</t>
  </si>
  <si>
    <t xml:space="preserve">State Share of NLCPR </t>
  </si>
  <si>
    <t>Strengthening, modernization and improvement of transmission and distribution system of Raj Bhawan, Mintokgang, High Court, VIP Area and surrounding areas in gangtok, Eat Sikkim (NEC)</t>
  </si>
  <si>
    <t>47.69.53</t>
  </si>
  <si>
    <t>DEMAND NO. 31</t>
  </si>
  <si>
    <t>POWER</t>
  </si>
  <si>
    <t>Maintenance of  Distribution System (East) (State Plan)</t>
  </si>
  <si>
    <t>Maintenance of  Distribution System (North- State Plan)</t>
  </si>
  <si>
    <t>Maintenance of  Distribution System (South- State Plan)</t>
  </si>
  <si>
    <t xml:space="preserve">Schemes under Ministry of New and Renewable Energy </t>
  </si>
  <si>
    <t>Schemes under SREDA</t>
  </si>
  <si>
    <t>84.83.53</t>
  </si>
  <si>
    <t>Actuals</t>
  </si>
  <si>
    <t>Budget 
Estimate</t>
  </si>
  <si>
    <t>Revised 
Estimate</t>
  </si>
  <si>
    <t xml:space="preserve"> 2020-21</t>
  </si>
  <si>
    <t>Diesel Power Station, Mangan/Raj Bhawan</t>
  </si>
  <si>
    <t>Diesel/ Gas Power Generation</t>
  </si>
  <si>
    <t>Extension of 11 KV Transmission line and installation of 25 KVA Sub- Station, replacement of damaged LT Line and extention of LT Lines, Street lighting at Upper Phodong, North Sikkim (State Plan)</t>
  </si>
  <si>
    <t>Maintenance of Distribution System (West)</t>
  </si>
  <si>
    <t>I. Estimate of the amount required in the year ending 31st March, 2021 to defray the charges in respect of Power</t>
  </si>
  <si>
    <t xml:space="preserve">Sub Divisional Establishment </t>
  </si>
  <si>
    <t>Misc. Distribution Schemes (East)
(State Plan)</t>
  </si>
</sst>
</file>

<file path=xl/styles.xml><?xml version="1.0" encoding="utf-8"?>
<styleSheet xmlns="http://schemas.openxmlformats.org/spreadsheetml/2006/main">
  <numFmts count="8">
    <numFmt numFmtId="164" formatCode="_ * #,##0.00_ ;_ * \-#,##0.00_ ;_ * &quot;-&quot;??_ ;_ @_ "/>
    <numFmt numFmtId="165" formatCode="0#"/>
    <numFmt numFmtId="166" formatCode="0##"/>
    <numFmt numFmtId="167" formatCode="##"/>
    <numFmt numFmtId="168" formatCode="00000#"/>
    <numFmt numFmtId="169" formatCode="00.000"/>
    <numFmt numFmtId="170" formatCode="0#.000"/>
    <numFmt numFmtId="171" formatCode="00.00"/>
  </numFmts>
  <fonts count="10">
    <font>
      <sz val="10"/>
      <name val="Arial"/>
    </font>
    <font>
      <sz val="10"/>
      <name val="Arial"/>
      <family val="2"/>
    </font>
    <font>
      <sz val="10"/>
      <name val="Courier"/>
      <family val="3"/>
    </font>
    <font>
      <sz val="10"/>
      <name val="Courier"/>
      <family val="3"/>
    </font>
    <font>
      <b/>
      <sz val="10"/>
      <name val="Arial"/>
      <family val="2"/>
    </font>
    <font>
      <b/>
      <sz val="10"/>
      <name val="Times New Roman"/>
      <family val="1"/>
    </font>
    <font>
      <sz val="10"/>
      <name val="Times New Roman"/>
      <family val="1"/>
    </font>
    <font>
      <i/>
      <sz val="10"/>
      <name val="Times New Roman"/>
      <family val="1"/>
    </font>
    <font>
      <sz val="10"/>
      <color rgb="FFFF0000"/>
      <name val="Times New Roman"/>
      <family val="1"/>
    </font>
    <font>
      <sz val="9"/>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cellStyleXfs>
  <cellXfs count="178">
    <xf numFmtId="0" fontId="0" fillId="0" borderId="0" xfId="0"/>
    <xf numFmtId="0" fontId="0" fillId="0" borderId="4" xfId="0" applyBorder="1"/>
    <xf numFmtId="0" fontId="1" fillId="0" borderId="0" xfId="0" applyFont="1"/>
    <xf numFmtId="0" fontId="4" fillId="0" borderId="4" xfId="0" applyFont="1" applyBorder="1"/>
    <xf numFmtId="0" fontId="6" fillId="2" borderId="0" xfId="8" applyFont="1" applyFill="1" applyProtection="1"/>
    <xf numFmtId="165" fontId="6" fillId="0" borderId="0" xfId="5" applyNumberFormat="1" applyFont="1" applyFill="1" applyAlignment="1">
      <alignment horizontal="right" vertical="top" wrapText="1"/>
    </xf>
    <xf numFmtId="0" fontId="6" fillId="0" borderId="0" xfId="5" applyFont="1" applyFill="1" applyBorder="1" applyAlignment="1" applyProtection="1">
      <alignment horizontal="left" vertical="top" wrapText="1"/>
    </xf>
    <xf numFmtId="0" fontId="6" fillId="0" borderId="0" xfId="5" applyFont="1" applyFill="1" applyAlignment="1"/>
    <xf numFmtId="0" fontId="6" fillId="0" borderId="0" xfId="5" applyFont="1" applyFill="1"/>
    <xf numFmtId="0" fontId="6" fillId="0" borderId="0" xfId="5" applyNumberFormat="1" applyFont="1" applyFill="1"/>
    <xf numFmtId="1" fontId="6" fillId="0" borderId="0" xfId="5" applyNumberFormat="1" applyFont="1" applyFill="1" applyBorder="1" applyAlignment="1" applyProtection="1">
      <alignment horizontal="right" wrapText="1"/>
    </xf>
    <xf numFmtId="1" fontId="6" fillId="0" borderId="0" xfId="5" applyNumberFormat="1" applyFont="1" applyFill="1" applyBorder="1" applyAlignment="1">
      <alignment horizontal="right" wrapText="1"/>
    </xf>
    <xf numFmtId="0" fontId="6" fillId="0" borderId="0" xfId="5" applyFont="1" applyFill="1" applyAlignment="1">
      <alignment horizontal="left" vertical="top" wrapText="1"/>
    </xf>
    <xf numFmtId="0" fontId="5" fillId="0" borderId="0" xfId="5" applyNumberFormat="1" applyFont="1" applyFill="1" applyBorder="1" applyAlignment="1" applyProtection="1"/>
    <xf numFmtId="0" fontId="5" fillId="0" borderId="0" xfId="5" applyFont="1" applyFill="1" applyBorder="1" applyAlignment="1" applyProtection="1"/>
    <xf numFmtId="0" fontId="6" fillId="0" borderId="0" xfId="5" applyFont="1" applyFill="1" applyBorder="1" applyAlignment="1">
      <alignment horizontal="right" vertical="top" wrapText="1"/>
    </xf>
    <xf numFmtId="0" fontId="5" fillId="0" borderId="0" xfId="5" applyNumberFormat="1" applyFont="1" applyFill="1" applyBorder="1" applyAlignment="1" applyProtection="1">
      <alignment horizontal="center"/>
    </xf>
    <xf numFmtId="0" fontId="5" fillId="0" borderId="0" xfId="5" applyNumberFormat="1" applyFont="1" applyFill="1" applyBorder="1" applyAlignment="1" applyProtection="1">
      <alignment horizontal="left"/>
    </xf>
    <xf numFmtId="0" fontId="5" fillId="0" borderId="0" xfId="5" applyFont="1" applyFill="1" applyBorder="1" applyAlignment="1" applyProtection="1">
      <alignment horizontal="center"/>
    </xf>
    <xf numFmtId="0" fontId="6" fillId="0" borderId="0" xfId="5" applyNumberFormat="1" applyFont="1" applyFill="1" applyBorder="1" applyAlignment="1" applyProtection="1">
      <alignment horizontal="right"/>
    </xf>
    <xf numFmtId="0" fontId="5" fillId="0" borderId="0" xfId="9" applyNumberFormat="1" applyFont="1" applyFill="1" applyBorder="1" applyAlignment="1">
      <alignment horizontal="center"/>
    </xf>
    <xf numFmtId="0" fontId="6" fillId="0" borderId="0" xfId="9" applyFont="1" applyFill="1" applyBorder="1" applyAlignment="1" applyProtection="1">
      <alignment horizontal="left"/>
    </xf>
    <xf numFmtId="0" fontId="6" fillId="0" borderId="0" xfId="5" applyNumberFormat="1" applyFont="1" applyFill="1" applyBorder="1"/>
    <xf numFmtId="0" fontId="6" fillId="0" borderId="0" xfId="5" applyFont="1" applyFill="1" applyBorder="1"/>
    <xf numFmtId="0" fontId="6" fillId="0" borderId="0" xfId="5" applyFont="1" applyFill="1" applyAlignment="1">
      <alignment horizontal="right" vertical="top" wrapText="1"/>
    </xf>
    <xf numFmtId="0" fontId="6" fillId="0" borderId="0" xfId="5" applyNumberFormat="1" applyFont="1" applyFill="1" applyAlignment="1">
      <alignment horizontal="right"/>
    </xf>
    <xf numFmtId="0" fontId="5" fillId="0" borderId="0" xfId="5" applyNumberFormat="1" applyFont="1" applyFill="1" applyAlignment="1">
      <alignment horizontal="center"/>
    </xf>
    <xf numFmtId="0" fontId="6" fillId="0" borderId="0" xfId="5" applyFont="1" applyFill="1" applyAlignment="1" applyProtection="1">
      <alignment horizontal="left"/>
    </xf>
    <xf numFmtId="0" fontId="5" fillId="0" borderId="0" xfId="5" applyNumberFormat="1" applyFont="1" applyFill="1" applyAlignment="1" applyProtection="1">
      <alignment horizontal="center"/>
    </xf>
    <xf numFmtId="0" fontId="6" fillId="0" borderId="0" xfId="5" applyNumberFormat="1" applyFont="1" applyFill="1" applyAlignment="1" applyProtection="1">
      <alignment horizontal="left"/>
    </xf>
    <xf numFmtId="0" fontId="6" fillId="0" borderId="0" xfId="5" applyNumberFormat="1" applyFont="1" applyFill="1" applyAlignment="1" applyProtection="1">
      <alignment horizontal="right"/>
    </xf>
    <xf numFmtId="0" fontId="5" fillId="0" borderId="0" xfId="5" applyNumberFormat="1" applyFont="1" applyFill="1"/>
    <xf numFmtId="0" fontId="5" fillId="0" borderId="0" xfId="3" applyNumberFormat="1" applyFont="1" applyFill="1" applyBorder="1" applyAlignment="1" applyProtection="1">
      <alignment horizontal="center"/>
    </xf>
    <xf numFmtId="1" fontId="5" fillId="0" borderId="0" xfId="5" applyNumberFormat="1" applyFont="1" applyFill="1" applyAlignment="1" applyProtection="1">
      <alignment horizontal="center"/>
    </xf>
    <xf numFmtId="0" fontId="6" fillId="0" borderId="0" xfId="5" applyFont="1" applyFill="1" applyAlignment="1" applyProtection="1">
      <alignment horizontal="left" wrapText="1"/>
    </xf>
    <xf numFmtId="0" fontId="6" fillId="0" borderId="1" xfId="7" applyFont="1" applyFill="1" applyBorder="1" applyAlignment="1">
      <alignment wrapText="1"/>
    </xf>
    <xf numFmtId="0" fontId="6" fillId="0" borderId="1" xfId="7" applyNumberFormat="1" applyFont="1" applyFill="1" applyBorder="1"/>
    <xf numFmtId="0" fontId="7" fillId="0" borderId="1" xfId="7" applyNumberFormat="1" applyFont="1" applyFill="1" applyBorder="1" applyAlignment="1" applyProtection="1">
      <alignment horizontal="right"/>
    </xf>
    <xf numFmtId="0" fontId="5" fillId="0" borderId="0" xfId="5" applyFont="1" applyFill="1" applyAlignment="1" applyProtection="1">
      <alignment horizontal="left" vertical="top" wrapText="1"/>
    </xf>
    <xf numFmtId="0" fontId="5" fillId="0" borderId="0" xfId="9" applyFont="1" applyFill="1" applyAlignment="1">
      <alignment horizontal="right" vertical="top" wrapText="1"/>
    </xf>
    <xf numFmtId="0" fontId="5" fillId="0" borderId="0" xfId="9" applyFont="1" applyFill="1" applyAlignment="1" applyProtection="1">
      <alignment horizontal="left" vertical="top" wrapText="1"/>
    </xf>
    <xf numFmtId="0" fontId="6" fillId="0" borderId="0" xfId="5" applyNumberFormat="1" applyFont="1" applyFill="1" applyBorder="1" applyAlignment="1" applyProtection="1">
      <alignment horizontal="right" wrapText="1"/>
    </xf>
    <xf numFmtId="0" fontId="6" fillId="0" borderId="0" xfId="1" applyNumberFormat="1" applyFont="1" applyFill="1" applyBorder="1" applyAlignment="1" applyProtection="1">
      <alignment horizontal="right" wrapText="1"/>
    </xf>
    <xf numFmtId="0" fontId="6" fillId="0" borderId="0" xfId="9" applyFont="1" applyFill="1" applyBorder="1" applyAlignment="1">
      <alignment horizontal="left" vertical="top" wrapText="1"/>
    </xf>
    <xf numFmtId="0" fontId="6" fillId="0" borderId="0" xfId="9" applyFont="1" applyFill="1" applyBorder="1" applyAlignment="1">
      <alignment horizontal="right" vertical="top" wrapText="1"/>
    </xf>
    <xf numFmtId="0" fontId="6" fillId="0" borderId="0" xfId="9" applyFont="1" applyFill="1" applyBorder="1" applyAlignment="1" applyProtection="1">
      <alignment horizontal="left" vertical="top" wrapText="1"/>
    </xf>
    <xf numFmtId="0" fontId="6" fillId="0" borderId="0" xfId="5" applyNumberFormat="1" applyFont="1" applyFill="1" applyAlignment="1">
      <alignment horizontal="right" wrapText="1"/>
    </xf>
    <xf numFmtId="0" fontId="6" fillId="0" borderId="0" xfId="1" applyNumberFormat="1" applyFont="1" applyFill="1" applyAlignment="1">
      <alignment horizontal="right" wrapText="1"/>
    </xf>
    <xf numFmtId="0" fontId="6" fillId="0" borderId="0" xfId="5" applyNumberFormat="1" applyFont="1" applyFill="1" applyBorder="1" applyAlignment="1">
      <alignment horizontal="right" wrapText="1"/>
    </xf>
    <xf numFmtId="49" fontId="5" fillId="0" borderId="0" xfId="9" applyNumberFormat="1" applyFont="1" applyFill="1" applyBorder="1" applyAlignment="1">
      <alignment horizontal="right" vertical="top" wrapText="1"/>
    </xf>
    <xf numFmtId="0" fontId="5" fillId="0" borderId="0" xfId="9" applyFont="1" applyFill="1" applyBorder="1" applyAlignment="1" applyProtection="1">
      <alignment horizontal="left" vertical="top" wrapText="1"/>
    </xf>
    <xf numFmtId="1" fontId="6" fillId="0" borderId="0" xfId="5" applyNumberFormat="1" applyFont="1" applyFill="1" applyAlignment="1">
      <alignment horizontal="right" wrapText="1"/>
    </xf>
    <xf numFmtId="165" fontId="6" fillId="0" borderId="0" xfId="5" applyNumberFormat="1" applyFont="1" applyFill="1" applyBorder="1" applyAlignment="1">
      <alignment horizontal="right" vertical="top" wrapText="1"/>
    </xf>
    <xf numFmtId="0" fontId="6" fillId="0" borderId="0" xfId="9" applyFont="1" applyFill="1" applyBorder="1" applyAlignment="1" applyProtection="1">
      <alignment horizontal="left" vertical="center" wrapText="1"/>
    </xf>
    <xf numFmtId="164" fontId="6" fillId="0" borderId="0" xfId="1" applyFont="1" applyFill="1" applyAlignment="1">
      <alignment horizontal="right" wrapText="1"/>
    </xf>
    <xf numFmtId="0" fontId="6" fillId="0" borderId="0" xfId="5" applyFont="1" applyFill="1" applyAlignment="1">
      <alignment vertical="center"/>
    </xf>
    <xf numFmtId="166" fontId="5" fillId="0" borderId="0" xfId="9" applyNumberFormat="1" applyFont="1" applyFill="1" applyBorder="1" applyAlignment="1">
      <alignment horizontal="right" vertical="top" wrapText="1"/>
    </xf>
    <xf numFmtId="1" fontId="6" fillId="0" borderId="0" xfId="9" applyNumberFormat="1" applyFont="1" applyFill="1" applyBorder="1" applyAlignment="1">
      <alignment horizontal="right" vertical="top" wrapText="1"/>
    </xf>
    <xf numFmtId="164" fontId="6" fillId="0" borderId="0" xfId="1" applyFont="1" applyFill="1" applyBorder="1" applyAlignment="1">
      <alignment horizontal="right" wrapText="1"/>
    </xf>
    <xf numFmtId="1" fontId="6" fillId="0" borderId="0" xfId="1" applyNumberFormat="1" applyFont="1" applyFill="1" applyBorder="1" applyAlignment="1">
      <alignment horizontal="right" wrapText="1"/>
    </xf>
    <xf numFmtId="0" fontId="6" fillId="0" borderId="1" xfId="5" applyFont="1" applyFill="1" applyBorder="1" applyAlignment="1">
      <alignment horizontal="left" vertical="top" wrapText="1"/>
    </xf>
    <xf numFmtId="0" fontId="6" fillId="0" borderId="1" xfId="9" applyFont="1" applyFill="1" applyBorder="1" applyAlignment="1" applyProtection="1">
      <alignment horizontal="left" vertical="center" wrapText="1"/>
    </xf>
    <xf numFmtId="164" fontId="6" fillId="0" borderId="1" xfId="1" applyFont="1" applyFill="1" applyBorder="1" applyAlignment="1">
      <alignment horizontal="right" wrapText="1"/>
    </xf>
    <xf numFmtId="164" fontId="6" fillId="0" borderId="2" xfId="1" applyFont="1" applyFill="1" applyBorder="1" applyAlignment="1">
      <alignment horizontal="right" wrapText="1"/>
    </xf>
    <xf numFmtId="0" fontId="6" fillId="0" borderId="2" xfId="1" applyNumberFormat="1" applyFont="1" applyFill="1" applyBorder="1" applyAlignment="1">
      <alignment horizontal="right" wrapText="1"/>
    </xf>
    <xf numFmtId="0" fontId="6" fillId="0" borderId="2" xfId="5" applyNumberFormat="1" applyFont="1" applyFill="1" applyBorder="1" applyAlignment="1">
      <alignment horizontal="right" wrapText="1"/>
    </xf>
    <xf numFmtId="164" fontId="6" fillId="0" borderId="0" xfId="1" applyFont="1" applyFill="1" applyBorder="1" applyAlignment="1" applyProtection="1">
      <alignment horizontal="right" wrapText="1"/>
    </xf>
    <xf numFmtId="164" fontId="6" fillId="0" borderId="2" xfId="1" applyFont="1" applyFill="1" applyBorder="1" applyAlignment="1" applyProtection="1">
      <alignment horizontal="right" wrapText="1"/>
    </xf>
    <xf numFmtId="0" fontId="6" fillId="0" borderId="2" xfId="9" applyNumberFormat="1" applyFont="1" applyFill="1" applyBorder="1" applyAlignment="1" applyProtection="1">
      <alignment horizontal="right" wrapText="1"/>
    </xf>
    <xf numFmtId="0" fontId="5" fillId="0" borderId="0" xfId="5" applyFont="1" applyFill="1" applyBorder="1" applyAlignment="1">
      <alignment horizontal="right" vertical="top" wrapText="1"/>
    </xf>
    <xf numFmtId="0" fontId="5" fillId="0" borderId="0" xfId="5" applyFont="1" applyFill="1" applyBorder="1" applyAlignment="1">
      <alignment vertical="top" wrapText="1"/>
    </xf>
    <xf numFmtId="0" fontId="5" fillId="0" borderId="0" xfId="5" applyFont="1" applyFill="1" applyBorder="1" applyAlignment="1" applyProtection="1">
      <alignment horizontal="center" vertical="top" wrapText="1"/>
    </xf>
    <xf numFmtId="1" fontId="6" fillId="0" borderId="0" xfId="1" applyNumberFormat="1" applyFont="1" applyFill="1" applyBorder="1" applyAlignment="1" applyProtection="1">
      <alignment horizontal="right" wrapText="1"/>
    </xf>
    <xf numFmtId="0" fontId="5" fillId="0" borderId="0" xfId="9" applyFont="1" applyFill="1" applyBorder="1" applyAlignment="1">
      <alignment horizontal="right" vertical="top" wrapText="1"/>
    </xf>
    <xf numFmtId="165" fontId="6" fillId="0" borderId="0" xfId="9" applyNumberFormat="1" applyFont="1" applyFill="1" applyBorder="1" applyAlignment="1">
      <alignment horizontal="right" vertical="top" wrapText="1"/>
    </xf>
    <xf numFmtId="164" fontId="6" fillId="0" borderId="1" xfId="1" applyFont="1" applyFill="1" applyBorder="1" applyAlignment="1" applyProtection="1">
      <alignment horizontal="right" wrapText="1"/>
    </xf>
    <xf numFmtId="0" fontId="6" fillId="0" borderId="2" xfId="5" applyNumberFormat="1" applyFont="1" applyFill="1" applyBorder="1" applyAlignment="1" applyProtection="1">
      <alignment horizontal="right" wrapText="1"/>
    </xf>
    <xf numFmtId="0" fontId="6" fillId="0" borderId="1" xfId="5" applyNumberFormat="1" applyFont="1" applyFill="1" applyBorder="1" applyAlignment="1" applyProtection="1">
      <alignment horizontal="right" wrapText="1"/>
    </xf>
    <xf numFmtId="0" fontId="5" fillId="0" borderId="0" xfId="5" applyFont="1" applyFill="1" applyBorder="1" applyAlignment="1" applyProtection="1">
      <alignment horizontal="left" vertical="top" wrapText="1"/>
    </xf>
    <xf numFmtId="170" fontId="5" fillId="0" borderId="0" xfId="5" applyNumberFormat="1" applyFont="1" applyFill="1" applyBorder="1" applyAlignment="1">
      <alignment horizontal="right" vertical="top" wrapText="1"/>
    </xf>
    <xf numFmtId="0" fontId="6" fillId="0" borderId="0" xfId="5" applyFont="1" applyFill="1" applyBorder="1" applyAlignment="1" applyProtection="1">
      <alignment horizontal="left" vertical="center" wrapText="1"/>
    </xf>
    <xf numFmtId="168" fontId="6" fillId="0" borderId="0" xfId="5" applyNumberFormat="1" applyFont="1" applyFill="1" applyBorder="1" applyAlignment="1">
      <alignment horizontal="right" vertical="top" wrapText="1"/>
    </xf>
    <xf numFmtId="1" fontId="6" fillId="0" borderId="0" xfId="5" applyNumberFormat="1" applyFont="1" applyFill="1" applyAlignment="1" applyProtection="1">
      <alignment horizontal="right" wrapText="1"/>
    </xf>
    <xf numFmtId="0" fontId="6" fillId="0" borderId="0" xfId="5" applyFont="1" applyFill="1" applyBorder="1" applyAlignment="1">
      <alignment vertical="center" wrapText="1"/>
    </xf>
    <xf numFmtId="167" fontId="6" fillId="0" borderId="0" xfId="5" applyNumberFormat="1" applyFont="1" applyFill="1" applyBorder="1" applyAlignment="1">
      <alignment horizontal="right" vertical="top" wrapText="1"/>
    </xf>
    <xf numFmtId="0" fontId="6" fillId="0" borderId="0" xfId="5" applyFont="1" applyFill="1" applyBorder="1" applyAlignment="1">
      <alignment vertical="top" wrapText="1"/>
    </xf>
    <xf numFmtId="164" fontId="6" fillId="0" borderId="0" xfId="1" applyFont="1" applyFill="1" applyAlignment="1" applyProtection="1">
      <alignment horizontal="right" wrapText="1"/>
    </xf>
    <xf numFmtId="0" fontId="6" fillId="0" borderId="1" xfId="1" applyNumberFormat="1" applyFont="1" applyFill="1" applyBorder="1" applyAlignment="1" applyProtection="1">
      <alignment horizontal="right" wrapText="1"/>
    </xf>
    <xf numFmtId="0" fontId="6" fillId="0" borderId="2" xfId="1" applyNumberFormat="1" applyFont="1" applyFill="1" applyBorder="1" applyAlignment="1" applyProtection="1">
      <alignment horizontal="right" wrapText="1"/>
    </xf>
    <xf numFmtId="0" fontId="6" fillId="0" borderId="0" xfId="5" applyNumberFormat="1" applyFont="1" applyFill="1" applyBorder="1" applyAlignment="1">
      <alignment horizontal="right" vertical="top" wrapText="1"/>
    </xf>
    <xf numFmtId="1" fontId="6" fillId="0" borderId="1" xfId="5" applyNumberFormat="1" applyFont="1" applyFill="1" applyBorder="1" applyAlignment="1" applyProtection="1">
      <alignment horizontal="right" wrapText="1"/>
    </xf>
    <xf numFmtId="171" fontId="6" fillId="0" borderId="0" xfId="5" applyNumberFormat="1" applyFont="1" applyFill="1" applyBorder="1" applyAlignment="1">
      <alignment horizontal="right" vertical="top" wrapText="1"/>
    </xf>
    <xf numFmtId="49" fontId="6" fillId="0" borderId="0" xfId="5" applyNumberFormat="1" applyFont="1" applyFill="1" applyBorder="1" applyAlignment="1">
      <alignment horizontal="right" vertical="top" wrapText="1"/>
    </xf>
    <xf numFmtId="1" fontId="6" fillId="0" borderId="3" xfId="5" applyNumberFormat="1" applyFont="1" applyFill="1" applyBorder="1" applyAlignment="1" applyProtection="1">
      <alignment horizontal="right" wrapText="1"/>
    </xf>
    <xf numFmtId="1" fontId="6" fillId="0" borderId="3" xfId="1" applyNumberFormat="1" applyFont="1" applyFill="1" applyBorder="1" applyAlignment="1" applyProtection="1">
      <alignment horizontal="right" wrapText="1"/>
    </xf>
    <xf numFmtId="1" fontId="6" fillId="0" borderId="0" xfId="5" applyNumberFormat="1" applyFont="1" applyFill="1" applyAlignment="1">
      <alignment horizontal="right"/>
    </xf>
    <xf numFmtId="1" fontId="6" fillId="0" borderId="0" xfId="5" applyNumberFormat="1" applyFont="1" applyFill="1" applyBorder="1" applyAlignment="1">
      <alignment horizontal="right"/>
    </xf>
    <xf numFmtId="169" fontId="5" fillId="0" borderId="0" xfId="5" applyNumberFormat="1" applyFont="1" applyFill="1" applyBorder="1" applyAlignment="1">
      <alignment horizontal="right" vertical="top" wrapText="1"/>
    </xf>
    <xf numFmtId="168" fontId="6" fillId="0" borderId="0" xfId="5" applyNumberFormat="1" applyFont="1" applyFill="1" applyBorder="1" applyAlignment="1">
      <alignment horizontal="left" vertical="top" wrapText="1"/>
    </xf>
    <xf numFmtId="0" fontId="6" fillId="0" borderId="1" xfId="1" applyNumberFormat="1" applyFont="1" applyFill="1" applyBorder="1" applyAlignment="1">
      <alignment horizontal="right" wrapText="1"/>
    </xf>
    <xf numFmtId="0" fontId="6" fillId="0" borderId="2" xfId="5" applyFont="1" applyFill="1" applyBorder="1" applyAlignment="1">
      <alignment horizontal="left" vertical="top" wrapText="1"/>
    </xf>
    <xf numFmtId="0" fontId="6" fillId="0" borderId="2" xfId="5" applyFont="1" applyFill="1" applyBorder="1" applyAlignment="1">
      <alignment horizontal="right" vertical="top" wrapText="1"/>
    </xf>
    <xf numFmtId="0" fontId="5" fillId="0" borderId="2" xfId="5" applyFont="1" applyFill="1" applyBorder="1" applyAlignment="1" applyProtection="1">
      <alignment horizontal="left" vertical="top" wrapText="1"/>
    </xf>
    <xf numFmtId="0" fontId="6" fillId="0" borderId="0" xfId="1" applyNumberFormat="1" applyFont="1" applyFill="1" applyBorder="1" applyAlignment="1">
      <alignment horizontal="right" wrapText="1"/>
    </xf>
    <xf numFmtId="0" fontId="6" fillId="0" borderId="0" xfId="0" applyFont="1" applyFill="1" applyBorder="1" applyAlignment="1">
      <alignment horizontal="left" vertical="top" wrapText="1"/>
    </xf>
    <xf numFmtId="169" fontId="6" fillId="0" borderId="0" xfId="5" applyNumberFormat="1" applyFont="1" applyFill="1" applyBorder="1" applyAlignment="1">
      <alignment horizontal="right" vertical="top" wrapText="1"/>
    </xf>
    <xf numFmtId="165" fontId="6" fillId="0" borderId="0" xfId="6" applyNumberFormat="1" applyFont="1" applyFill="1" applyBorder="1" applyAlignment="1">
      <alignment horizontal="right" vertical="top" wrapText="1"/>
    </xf>
    <xf numFmtId="0" fontId="6" fillId="0" borderId="0" xfId="6" applyFont="1" applyFill="1" applyBorder="1" applyAlignment="1" applyProtection="1">
      <alignment horizontal="left" vertical="top" wrapText="1"/>
    </xf>
    <xf numFmtId="0" fontId="6" fillId="0" borderId="0" xfId="6" applyFont="1" applyFill="1" applyBorder="1" applyAlignment="1" applyProtection="1">
      <alignment horizontal="left" vertical="center" wrapText="1"/>
    </xf>
    <xf numFmtId="0" fontId="6" fillId="0" borderId="0" xfId="5" applyFont="1" applyFill="1" applyBorder="1" applyAlignment="1" applyProtection="1">
      <alignment horizontal="left" wrapText="1"/>
    </xf>
    <xf numFmtId="0" fontId="6" fillId="0" borderId="0" xfId="6" quotePrefix="1" applyFont="1" applyFill="1" applyBorder="1" applyAlignment="1">
      <alignment horizontal="right" vertical="top" wrapText="1"/>
    </xf>
    <xf numFmtId="0" fontId="6" fillId="0" borderId="0" xfId="6" applyFont="1" applyFill="1" applyBorder="1" applyAlignment="1">
      <alignment horizontal="right" vertical="top" wrapText="1"/>
    </xf>
    <xf numFmtId="0" fontId="6" fillId="0" borderId="0" xfId="5" applyFont="1" applyFill="1" applyBorder="1" applyAlignment="1">
      <alignment horizontal="left" vertical="top"/>
    </xf>
    <xf numFmtId="0" fontId="6" fillId="0" borderId="0" xfId="6" applyFont="1" applyFill="1" applyBorder="1" applyAlignment="1">
      <alignment horizontal="left" vertical="top" wrapText="1"/>
    </xf>
    <xf numFmtId="166" fontId="6" fillId="0" borderId="0" xfId="5"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0" fontId="6" fillId="0" borderId="0" xfId="0" applyFont="1" applyFill="1" applyBorder="1" applyAlignment="1">
      <alignment horizontal="left" wrapText="1"/>
    </xf>
    <xf numFmtId="0" fontId="6" fillId="0" borderId="0" xfId="0" applyFont="1" applyFill="1" applyBorder="1" applyAlignment="1">
      <alignment horizontal="left" vertical="center" wrapText="1"/>
    </xf>
    <xf numFmtId="170" fontId="5" fillId="0" borderId="0" xfId="6" applyNumberFormat="1" applyFont="1" applyFill="1" applyBorder="1" applyAlignment="1">
      <alignment horizontal="right" vertical="top" wrapText="1"/>
    </xf>
    <xf numFmtId="0" fontId="5" fillId="0" borderId="0" xfId="6" applyFont="1" applyFill="1" applyBorder="1" applyAlignment="1" applyProtection="1">
      <alignment horizontal="left" vertical="top" wrapText="1"/>
    </xf>
    <xf numFmtId="0" fontId="6" fillId="0" borderId="3" xfId="5" applyFont="1" applyFill="1" applyBorder="1" applyAlignment="1">
      <alignment horizontal="left" vertical="top" wrapText="1"/>
    </xf>
    <xf numFmtId="0" fontId="6" fillId="0" borderId="3" xfId="5" applyFont="1" applyFill="1" applyBorder="1" applyAlignment="1">
      <alignment horizontal="right" vertical="top" wrapText="1"/>
    </xf>
    <xf numFmtId="0" fontId="6" fillId="0" borderId="3" xfId="8" applyFont="1" applyFill="1" applyBorder="1" applyAlignment="1" applyProtection="1">
      <alignment horizontal="left" vertical="top"/>
    </xf>
    <xf numFmtId="0" fontId="6" fillId="0" borderId="3" xfId="5" applyNumberFormat="1" applyFont="1" applyFill="1" applyBorder="1" applyAlignment="1" applyProtection="1">
      <alignment horizontal="right" wrapText="1"/>
    </xf>
    <xf numFmtId="0" fontId="6" fillId="0" borderId="0" xfId="8" applyFont="1" applyFill="1" applyBorder="1" applyAlignment="1" applyProtection="1">
      <alignment horizontal="left" vertical="top"/>
    </xf>
    <xf numFmtId="0" fontId="5" fillId="0" borderId="0" xfId="4" applyFont="1" applyFill="1" applyBorder="1" applyAlignment="1">
      <alignment vertical="top" wrapText="1"/>
    </xf>
    <xf numFmtId="0" fontId="6" fillId="0" borderId="0" xfId="5" applyFont="1" applyFill="1" applyBorder="1" applyAlignment="1">
      <alignment wrapText="1"/>
    </xf>
    <xf numFmtId="0" fontId="6" fillId="0" borderId="0" xfId="5" applyFont="1" applyFill="1" applyAlignment="1">
      <alignment wrapText="1"/>
    </xf>
    <xf numFmtId="0" fontId="5" fillId="0" borderId="0" xfId="0" applyNumberFormat="1" applyFont="1" applyFill="1" applyBorder="1" applyAlignment="1" applyProtection="1">
      <alignment horizontal="center"/>
    </xf>
    <xf numFmtId="0" fontId="8" fillId="0" borderId="0" xfId="5" applyFont="1" applyFill="1"/>
    <xf numFmtId="0" fontId="6" fillId="0" borderId="0" xfId="5" applyFont="1" applyFill="1" applyAlignment="1">
      <alignment horizontal="right" wrapText="1"/>
    </xf>
    <xf numFmtId="0" fontId="6" fillId="0" borderId="1" xfId="5" applyNumberFormat="1" applyFont="1" applyFill="1" applyBorder="1" applyAlignment="1">
      <alignment horizontal="right" wrapText="1"/>
    </xf>
    <xf numFmtId="0" fontId="6" fillId="0" borderId="0" xfId="5" applyNumberFormat="1" applyFont="1" applyFill="1" applyBorder="1" applyAlignment="1">
      <alignment vertical="center" wrapText="1"/>
    </xf>
    <xf numFmtId="0" fontId="6" fillId="0" borderId="0" xfId="5" applyNumberFormat="1" applyFont="1" applyFill="1" applyBorder="1" applyAlignment="1">
      <alignment vertical="top"/>
    </xf>
    <xf numFmtId="0" fontId="5" fillId="0" borderId="0" xfId="5" applyNumberFormat="1"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0" fontId="6" fillId="0" borderId="1" xfId="5" applyFont="1" applyFill="1" applyBorder="1" applyAlignment="1" applyProtection="1">
      <alignment horizontal="left" vertical="center" wrapText="1"/>
    </xf>
    <xf numFmtId="0" fontId="6" fillId="0" borderId="1" xfId="5" applyFont="1" applyFill="1" applyBorder="1" applyAlignment="1">
      <alignment horizontal="right" vertical="top" wrapText="1"/>
    </xf>
    <xf numFmtId="0" fontId="6" fillId="0" borderId="1" xfId="5" applyFont="1" applyFill="1" applyBorder="1" applyAlignment="1" applyProtection="1">
      <alignment horizontal="left" vertical="top" wrapText="1"/>
    </xf>
    <xf numFmtId="0" fontId="6" fillId="0" borderId="0" xfId="5" applyFont="1" applyFill="1" applyAlignment="1" applyProtection="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right" vertical="top"/>
    </xf>
    <xf numFmtId="0" fontId="6" fillId="0" borderId="0" xfId="6" applyFont="1" applyFill="1" applyAlignment="1">
      <alignment vertical="top"/>
    </xf>
    <xf numFmtId="0" fontId="6" fillId="0" borderId="1" xfId="5" applyFont="1" applyFill="1" applyBorder="1" applyAlignment="1">
      <alignment horizontal="left" vertical="top"/>
    </xf>
    <xf numFmtId="165" fontId="6" fillId="0" borderId="1" xfId="5" applyNumberFormat="1" applyFont="1" applyFill="1" applyBorder="1" applyAlignment="1">
      <alignment horizontal="right" vertical="top" wrapText="1"/>
    </xf>
    <xf numFmtId="1" fontId="6" fillId="0" borderId="0" xfId="5" applyNumberFormat="1" applyFont="1" applyFill="1" applyAlignment="1"/>
    <xf numFmtId="0" fontId="5" fillId="0" borderId="0" xfId="5" applyNumberFormat="1" applyFont="1" applyFill="1" applyBorder="1" applyAlignment="1" applyProtection="1">
      <alignment vertical="top"/>
    </xf>
    <xf numFmtId="0" fontId="5" fillId="0" borderId="0" xfId="5" applyFont="1" applyFill="1" applyBorder="1" applyAlignment="1" applyProtection="1">
      <alignment vertical="top"/>
    </xf>
    <xf numFmtId="0" fontId="6" fillId="0" borderId="0" xfId="5" applyFont="1" applyFill="1" applyBorder="1" applyAlignment="1">
      <alignment vertical="top"/>
    </xf>
    <xf numFmtId="0" fontId="5" fillId="0" borderId="0" xfId="5" applyNumberFormat="1" applyFont="1" applyFill="1" applyAlignment="1" applyProtection="1">
      <alignment horizontal="right"/>
    </xf>
    <xf numFmtId="171" fontId="6" fillId="0" borderId="1" xfId="5" applyNumberFormat="1" applyFont="1" applyFill="1" applyBorder="1" applyAlignment="1">
      <alignment horizontal="right" vertical="top" wrapText="1"/>
    </xf>
    <xf numFmtId="165" fontId="6" fillId="0" borderId="1" xfId="6" applyNumberFormat="1" applyFont="1" applyFill="1" applyBorder="1" applyAlignment="1">
      <alignment horizontal="right" vertical="top" wrapText="1"/>
    </xf>
    <xf numFmtId="0" fontId="6" fillId="0" borderId="1" xfId="6" applyFont="1" applyFill="1" applyBorder="1" applyAlignment="1" applyProtection="1">
      <alignment horizontal="left" vertical="top" wrapText="1"/>
    </xf>
    <xf numFmtId="0" fontId="6" fillId="0" borderId="0" xfId="5" applyFont="1" applyFill="1" applyBorder="1" applyAlignment="1">
      <alignment horizontal="left" vertical="top" wrapText="1"/>
    </xf>
    <xf numFmtId="0" fontId="6" fillId="0" borderId="0" xfId="5" applyFont="1" applyFill="1" applyBorder="1" applyAlignment="1">
      <alignment horizontal="left" vertical="top" wrapText="1"/>
    </xf>
    <xf numFmtId="0" fontId="6" fillId="0" borderId="0" xfId="5" applyFont="1" applyFill="1" applyAlignment="1" applyProtection="1">
      <alignment horizontal="left" vertical="center" wrapText="1"/>
    </xf>
    <xf numFmtId="0" fontId="6" fillId="0" borderId="0" xfId="1" applyNumberFormat="1" applyFont="1" applyFill="1" applyAlignment="1" applyProtection="1">
      <alignment horizontal="right" wrapText="1"/>
    </xf>
    <xf numFmtId="168" fontId="6" fillId="0" borderId="1" xfId="5" applyNumberFormat="1" applyFont="1" applyFill="1" applyBorder="1" applyAlignment="1">
      <alignment horizontal="right" vertical="top" wrapText="1"/>
    </xf>
    <xf numFmtId="1" fontId="6" fillId="0" borderId="2" xfId="5" applyNumberFormat="1" applyFont="1" applyFill="1" applyBorder="1" applyAlignment="1" applyProtection="1">
      <alignment horizontal="right" wrapText="1"/>
    </xf>
    <xf numFmtId="168" fontId="9" fillId="0" borderId="0" xfId="5" applyNumberFormat="1" applyFont="1" applyFill="1" applyBorder="1" applyAlignment="1">
      <alignment horizontal="right" vertical="top" wrapText="1"/>
    </xf>
    <xf numFmtId="0" fontId="6" fillId="0" borderId="0" xfId="5" applyFont="1" applyFill="1" applyBorder="1" applyAlignment="1">
      <alignment horizontal="right" vertical="top"/>
    </xf>
    <xf numFmtId="0" fontId="6" fillId="0" borderId="1" xfId="5" applyFont="1" applyFill="1" applyBorder="1" applyAlignment="1">
      <alignment horizontal="right" vertical="top"/>
    </xf>
    <xf numFmtId="0" fontId="6" fillId="0" borderId="0" xfId="8" applyNumberFormat="1" applyFont="1" applyFill="1" applyAlignment="1" applyProtection="1">
      <alignment horizontal="right"/>
    </xf>
    <xf numFmtId="0" fontId="6" fillId="0" borderId="3" xfId="8" applyFont="1" applyFill="1" applyBorder="1" applyAlignment="1" applyProtection="1">
      <alignment horizontal="left" vertical="top" wrapText="1"/>
    </xf>
    <xf numFmtId="0" fontId="6" fillId="0" borderId="3" xfId="8" applyFont="1" applyFill="1" applyBorder="1" applyAlignment="1" applyProtection="1">
      <alignment horizontal="right" vertical="top" wrapText="1"/>
    </xf>
    <xf numFmtId="0" fontId="6" fillId="0" borderId="0" xfId="7" applyFont="1" applyFill="1" applyBorder="1" applyAlignment="1" applyProtection="1">
      <alignment horizontal="left" vertical="top"/>
    </xf>
    <xf numFmtId="0" fontId="6" fillId="0" borderId="3" xfId="7" applyNumberFormat="1" applyFont="1" applyFill="1" applyBorder="1" applyAlignment="1" applyProtection="1">
      <alignment horizontal="right" vertical="center"/>
    </xf>
    <xf numFmtId="0" fontId="6" fillId="0" borderId="3" xfId="7" applyNumberFormat="1" applyFont="1" applyFill="1" applyBorder="1" applyAlignment="1" applyProtection="1">
      <alignment horizontal="right" vertical="top" wrapText="1"/>
    </xf>
    <xf numFmtId="0" fontId="6" fillId="0" borderId="0" xfId="8" applyFont="1" applyFill="1" applyBorder="1" applyAlignment="1" applyProtection="1">
      <alignment horizontal="left" vertical="top" wrapText="1"/>
    </xf>
    <xf numFmtId="0" fontId="6" fillId="0" borderId="0" xfId="7" applyFont="1" applyFill="1" applyBorder="1" applyAlignment="1" applyProtection="1">
      <alignment horizontal="center"/>
    </xf>
    <xf numFmtId="0" fontId="6" fillId="0" borderId="0" xfId="7" applyNumberFormat="1" applyFont="1" applyFill="1" applyBorder="1" applyAlignment="1" applyProtection="1">
      <alignment horizontal="right" vertical="center"/>
    </xf>
    <xf numFmtId="0" fontId="6" fillId="0" borderId="0" xfId="7" applyNumberFormat="1" applyFont="1" applyFill="1" applyBorder="1" applyAlignment="1" applyProtection="1">
      <alignment horizontal="right"/>
    </xf>
    <xf numFmtId="0" fontId="6" fillId="0" borderId="0" xfId="8" applyFont="1" applyFill="1" applyAlignment="1" applyProtection="1">
      <alignment horizontal="right" vertical="top"/>
    </xf>
    <xf numFmtId="0" fontId="6" fillId="0" borderId="1" xfId="8" applyFont="1" applyFill="1" applyBorder="1" applyAlignment="1" applyProtection="1">
      <alignment horizontal="left" vertical="top" wrapText="1"/>
    </xf>
    <xf numFmtId="0" fontId="6" fillId="0" borderId="1" xfId="8" applyFont="1" applyFill="1" applyBorder="1" applyAlignment="1" applyProtection="1">
      <alignment horizontal="right" vertical="top" wrapText="1"/>
    </xf>
    <xf numFmtId="0" fontId="6" fillId="0" borderId="1" xfId="7" applyFont="1" applyFill="1" applyBorder="1" applyAlignment="1" applyProtection="1">
      <alignment horizontal="left"/>
    </xf>
    <xf numFmtId="0" fontId="6" fillId="0" borderId="1" xfId="7" applyNumberFormat="1" applyFont="1" applyFill="1" applyBorder="1" applyAlignment="1" applyProtection="1">
      <alignment horizontal="right"/>
    </xf>
    <xf numFmtId="0" fontId="6" fillId="0" borderId="1" xfId="7" applyNumberFormat="1" applyFont="1" applyFill="1" applyBorder="1" applyAlignment="1" applyProtection="1">
      <alignment vertical="center" wrapText="1"/>
    </xf>
  </cellXfs>
  <cellStyles count="10">
    <cellStyle name="Comma" xfId="1" builtinId="3"/>
    <cellStyle name="Comma 10" xfId="2"/>
    <cellStyle name="Normal" xfId="0" builtinId="0"/>
    <cellStyle name="Normal_BUDGET FOR  03-04" xfId="3"/>
    <cellStyle name="Normal_BUDGET FOR  03-04..." xfId="4"/>
    <cellStyle name="Normal_budget for 03-04" xfId="5"/>
    <cellStyle name="Normal_budget for 03-04 2" xfId="6"/>
    <cellStyle name="Normal_BUDGET-2000" xfId="7"/>
    <cellStyle name="Normal_budgetDocNIC02-03" xfId="8"/>
    <cellStyle name="Normal_DEMAND17" xfId="9"/>
  </cellStyles>
  <dxfs count="0"/>
  <tableStyles count="0" defaultTableStyle="TableStyleMedium9" defaultPivotStyle="PivotStyleLight16"/>
  <colors>
    <mruColors>
      <color rgb="FFFF00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syncVertical="1" syncRef="A1" transitionEvaluation="1" codeName="Sheet1">
    <tabColor rgb="FFC00000"/>
  </sheetPr>
  <dimension ref="A1:H486"/>
  <sheetViews>
    <sheetView tabSelected="1" view="pageBreakPreview" zoomScale="106" zoomScaleNormal="130" zoomScaleSheetLayoutView="106" workbookViewId="0">
      <selection activeCell="A457" sqref="A457:C473"/>
    </sheetView>
  </sheetViews>
  <sheetFormatPr defaultColWidth="8.88671875" defaultRowHeight="13.2"/>
  <cols>
    <col min="1" max="1" width="5.6640625" style="12" customWidth="1"/>
    <col min="2" max="2" width="8.33203125" style="24" customWidth="1"/>
    <col min="3" max="3" width="32.6640625" style="127" customWidth="1"/>
    <col min="4" max="4" width="11.33203125" style="9" customWidth="1"/>
    <col min="5" max="5" width="11.33203125" style="8" customWidth="1"/>
    <col min="6" max="6" width="11.33203125" style="9" customWidth="1"/>
    <col min="7" max="7" width="11.33203125" style="22" customWidth="1"/>
    <col min="8" max="16384" width="8.88671875" style="8"/>
  </cols>
  <sheetData>
    <row r="1" spans="1:7">
      <c r="B1" s="146"/>
      <c r="C1" s="13"/>
      <c r="D1" s="134" t="s">
        <v>276</v>
      </c>
      <c r="E1" s="13"/>
      <c r="F1" s="13"/>
      <c r="G1" s="13"/>
    </row>
    <row r="2" spans="1:7">
      <c r="B2" s="147"/>
      <c r="C2" s="14"/>
      <c r="D2" s="135" t="s">
        <v>277</v>
      </c>
      <c r="E2" s="14"/>
      <c r="F2" s="14"/>
      <c r="G2" s="14"/>
    </row>
    <row r="3" spans="1:7" ht="13.2" customHeight="1">
      <c r="A3" s="153"/>
      <c r="B3" s="15"/>
      <c r="C3" s="16"/>
      <c r="D3" s="17"/>
      <c r="E3" s="18"/>
      <c r="F3" s="16"/>
      <c r="G3" s="16"/>
    </row>
    <row r="4" spans="1:7">
      <c r="A4" s="153"/>
      <c r="B4" s="15"/>
      <c r="C4" s="19" t="s">
        <v>152</v>
      </c>
      <c r="D4" s="20">
        <v>2059</v>
      </c>
      <c r="E4" s="21" t="s">
        <v>0</v>
      </c>
      <c r="F4" s="16"/>
      <c r="G4" s="16"/>
    </row>
    <row r="5" spans="1:7">
      <c r="A5" s="153"/>
      <c r="B5" s="15"/>
      <c r="C5" s="19" t="s">
        <v>153</v>
      </c>
      <c r="D5" s="20">
        <v>2216</v>
      </c>
      <c r="E5" s="21" t="s">
        <v>1</v>
      </c>
      <c r="F5" s="16"/>
      <c r="G5" s="16"/>
    </row>
    <row r="6" spans="1:7">
      <c r="A6" s="153"/>
      <c r="B6" s="15"/>
      <c r="C6" s="19" t="s">
        <v>2</v>
      </c>
      <c r="D6" s="22"/>
      <c r="E6" s="23"/>
      <c r="F6" s="16"/>
      <c r="G6" s="16"/>
    </row>
    <row r="7" spans="1:7">
      <c r="C7" s="25" t="s">
        <v>151</v>
      </c>
      <c r="D7" s="26">
        <v>2801</v>
      </c>
      <c r="E7" s="27" t="s">
        <v>3</v>
      </c>
      <c r="F7" s="28"/>
      <c r="G7" s="16"/>
    </row>
    <row r="8" spans="1:7">
      <c r="C8" s="25"/>
      <c r="D8" s="26">
        <v>2810</v>
      </c>
      <c r="E8" s="29" t="s">
        <v>207</v>
      </c>
      <c r="F8" s="28"/>
      <c r="G8" s="16"/>
    </row>
    <row r="9" spans="1:7">
      <c r="C9" s="30" t="s">
        <v>4</v>
      </c>
      <c r="D9" s="26">
        <v>4801</v>
      </c>
      <c r="E9" s="29" t="s">
        <v>5</v>
      </c>
      <c r="F9" s="28"/>
      <c r="G9" s="16"/>
    </row>
    <row r="10" spans="1:7" ht="13.2" customHeight="1">
      <c r="C10" s="30"/>
      <c r="D10" s="26"/>
      <c r="E10" s="29"/>
      <c r="F10" s="28"/>
      <c r="G10" s="16"/>
    </row>
    <row r="11" spans="1:7" s="55" customFormat="1" ht="15" customHeight="1">
      <c r="A11" s="155" t="s">
        <v>292</v>
      </c>
      <c r="B11" s="155"/>
      <c r="C11" s="155"/>
      <c r="D11" s="155"/>
      <c r="E11" s="155"/>
      <c r="F11" s="155"/>
      <c r="G11" s="155"/>
    </row>
    <row r="12" spans="1:7">
      <c r="C12" s="31"/>
      <c r="D12" s="32" t="s">
        <v>131</v>
      </c>
      <c r="E12" s="32" t="s">
        <v>132</v>
      </c>
      <c r="F12" s="32" t="s">
        <v>8</v>
      </c>
    </row>
    <row r="13" spans="1:7">
      <c r="C13" s="149" t="s">
        <v>6</v>
      </c>
      <c r="D13" s="33">
        <f>G291</f>
        <v>2864876</v>
      </c>
      <c r="E13" s="33">
        <f>G438</f>
        <v>830954</v>
      </c>
      <c r="F13" s="33">
        <f>E13+D13</f>
        <v>3695830</v>
      </c>
    </row>
    <row r="14" spans="1:7" ht="10.8" customHeight="1">
      <c r="C14" s="28"/>
      <c r="D14" s="33"/>
      <c r="E14" s="33"/>
      <c r="F14" s="33"/>
    </row>
    <row r="15" spans="1:7">
      <c r="A15" s="139" t="s">
        <v>130</v>
      </c>
      <c r="C15" s="34"/>
      <c r="E15" s="9"/>
    </row>
    <row r="16" spans="1:7">
      <c r="C16" s="35"/>
      <c r="D16" s="36"/>
      <c r="E16" s="36"/>
      <c r="F16" s="36"/>
      <c r="G16" s="37" t="s">
        <v>158</v>
      </c>
    </row>
    <row r="17" spans="1:7" s="4" customFormat="1" ht="26.4" customHeight="1">
      <c r="A17" s="163"/>
      <c r="B17" s="164"/>
      <c r="C17" s="165"/>
      <c r="D17" s="166" t="s">
        <v>284</v>
      </c>
      <c r="E17" s="167" t="s">
        <v>285</v>
      </c>
      <c r="F17" s="167" t="s">
        <v>286</v>
      </c>
      <c r="G17" s="167" t="s">
        <v>285</v>
      </c>
    </row>
    <row r="18" spans="1:7" s="4" customFormat="1">
      <c r="A18" s="168"/>
      <c r="B18" s="169" t="s">
        <v>7</v>
      </c>
      <c r="C18" s="169"/>
      <c r="D18" s="170" t="s">
        <v>258</v>
      </c>
      <c r="E18" s="170" t="s">
        <v>233</v>
      </c>
      <c r="F18" s="171" t="s">
        <v>233</v>
      </c>
      <c r="G18" s="172" t="s">
        <v>287</v>
      </c>
    </row>
    <row r="19" spans="1:7" s="4" customFormat="1" ht="8.4" customHeight="1">
      <c r="A19" s="173"/>
      <c r="B19" s="174"/>
      <c r="C19" s="175"/>
      <c r="D19" s="176"/>
      <c r="E19" s="176"/>
      <c r="F19" s="176"/>
      <c r="G19" s="177"/>
    </row>
    <row r="20" spans="1:7" ht="13.5" customHeight="1">
      <c r="C20" s="38" t="s">
        <v>9</v>
      </c>
      <c r="D20" s="19"/>
      <c r="E20" s="19"/>
      <c r="F20" s="19"/>
      <c r="G20" s="19"/>
    </row>
    <row r="21" spans="1:7" ht="14.4" customHeight="1">
      <c r="A21" s="12" t="s">
        <v>10</v>
      </c>
      <c r="B21" s="39">
        <v>2059</v>
      </c>
      <c r="C21" s="40" t="s">
        <v>0</v>
      </c>
      <c r="D21" s="41"/>
      <c r="E21" s="41"/>
      <c r="F21" s="41"/>
      <c r="G21" s="41"/>
    </row>
    <row r="22" spans="1:7" ht="14.4" customHeight="1">
      <c r="A22" s="43"/>
      <c r="B22" s="44">
        <v>80</v>
      </c>
      <c r="C22" s="45" t="s">
        <v>11</v>
      </c>
      <c r="D22" s="46"/>
      <c r="E22" s="46"/>
      <c r="F22" s="46"/>
      <c r="G22" s="48"/>
    </row>
    <row r="23" spans="1:7" ht="14.4" customHeight="1">
      <c r="A23" s="153"/>
      <c r="B23" s="49">
        <v>80.052999999999997</v>
      </c>
      <c r="C23" s="50" t="s">
        <v>12</v>
      </c>
      <c r="D23" s="46"/>
      <c r="E23" s="46"/>
      <c r="F23" s="46"/>
      <c r="G23" s="48"/>
    </row>
    <row r="24" spans="1:7" ht="14.4" customHeight="1">
      <c r="A24" s="153"/>
      <c r="B24" s="15">
        <v>60</v>
      </c>
      <c r="C24" s="45" t="s">
        <v>154</v>
      </c>
      <c r="D24" s="51"/>
      <c r="E24" s="51"/>
      <c r="F24" s="51"/>
      <c r="G24" s="11"/>
    </row>
    <row r="25" spans="1:7" ht="28.95" customHeight="1">
      <c r="A25" s="153"/>
      <c r="B25" s="52">
        <v>83</v>
      </c>
      <c r="C25" s="45" t="s">
        <v>135</v>
      </c>
      <c r="D25" s="51"/>
      <c r="E25" s="51"/>
      <c r="F25" s="51"/>
      <c r="G25" s="11"/>
    </row>
    <row r="26" spans="1:7" ht="14.4" customHeight="1">
      <c r="A26" s="153"/>
      <c r="B26" s="52" t="s">
        <v>102</v>
      </c>
      <c r="C26" s="53" t="s">
        <v>101</v>
      </c>
      <c r="D26" s="47">
        <v>1655</v>
      </c>
      <c r="E26" s="47">
        <v>464</v>
      </c>
      <c r="F26" s="47">
        <v>464</v>
      </c>
      <c r="G26" s="48">
        <v>464</v>
      </c>
    </row>
    <row r="27" spans="1:7" ht="10.95" customHeight="1">
      <c r="A27" s="153"/>
      <c r="B27" s="56"/>
      <c r="C27" s="50"/>
      <c r="D27" s="51"/>
      <c r="E27" s="51"/>
      <c r="F27" s="51"/>
      <c r="G27" s="11"/>
    </row>
    <row r="28" spans="1:7" ht="28.95" customHeight="1">
      <c r="A28" s="153"/>
      <c r="B28" s="52">
        <v>84</v>
      </c>
      <c r="C28" s="45" t="s">
        <v>136</v>
      </c>
      <c r="D28" s="51"/>
      <c r="E28" s="51"/>
      <c r="F28" s="51"/>
      <c r="G28" s="11"/>
    </row>
    <row r="29" spans="1:7" ht="14.4" customHeight="1">
      <c r="A29" s="153"/>
      <c r="B29" s="52" t="s">
        <v>103</v>
      </c>
      <c r="C29" s="53" t="s">
        <v>101</v>
      </c>
      <c r="D29" s="47">
        <v>663</v>
      </c>
      <c r="E29" s="47">
        <v>110</v>
      </c>
      <c r="F29" s="47">
        <v>110</v>
      </c>
      <c r="G29" s="48">
        <v>110</v>
      </c>
    </row>
    <row r="30" spans="1:7" ht="10.95" customHeight="1">
      <c r="A30" s="153"/>
      <c r="B30" s="56"/>
      <c r="C30" s="50"/>
      <c r="D30" s="51"/>
      <c r="E30" s="51"/>
      <c r="F30" s="51"/>
      <c r="G30" s="11"/>
    </row>
    <row r="31" spans="1:7" ht="28.95" customHeight="1">
      <c r="A31" s="153"/>
      <c r="B31" s="57">
        <v>85</v>
      </c>
      <c r="C31" s="45" t="s">
        <v>138</v>
      </c>
      <c r="D31" s="51"/>
      <c r="E31" s="51"/>
      <c r="F31" s="51"/>
      <c r="G31" s="11"/>
    </row>
    <row r="32" spans="1:7" ht="14.4" customHeight="1">
      <c r="A32" s="153"/>
      <c r="B32" s="52" t="s">
        <v>104</v>
      </c>
      <c r="C32" s="53" t="s">
        <v>101</v>
      </c>
      <c r="D32" s="103">
        <v>206</v>
      </c>
      <c r="E32" s="103">
        <v>219</v>
      </c>
      <c r="F32" s="103">
        <v>219</v>
      </c>
      <c r="G32" s="48">
        <v>219</v>
      </c>
    </row>
    <row r="33" spans="1:8" ht="10.95" customHeight="1">
      <c r="A33" s="153"/>
      <c r="B33" s="52"/>
      <c r="C33" s="45"/>
      <c r="D33" s="11"/>
      <c r="E33" s="11"/>
      <c r="F33" s="11"/>
      <c r="G33" s="11"/>
    </row>
    <row r="34" spans="1:8" ht="28.95" customHeight="1">
      <c r="A34" s="153"/>
      <c r="B34" s="57">
        <v>86</v>
      </c>
      <c r="C34" s="45" t="s">
        <v>137</v>
      </c>
      <c r="D34" s="11"/>
      <c r="E34" s="11"/>
      <c r="F34" s="11"/>
      <c r="G34" s="11"/>
    </row>
    <row r="35" spans="1:8" ht="13.5" customHeight="1">
      <c r="A35" s="153"/>
      <c r="B35" s="52" t="s">
        <v>105</v>
      </c>
      <c r="C35" s="53" t="s">
        <v>101</v>
      </c>
      <c r="D35" s="103">
        <v>234</v>
      </c>
      <c r="E35" s="103">
        <v>226</v>
      </c>
      <c r="F35" s="103">
        <v>226</v>
      </c>
      <c r="G35" s="48">
        <v>226</v>
      </c>
    </row>
    <row r="36" spans="1:8" ht="14.85" customHeight="1">
      <c r="A36" s="153" t="s">
        <v>8</v>
      </c>
      <c r="B36" s="15">
        <v>60</v>
      </c>
      <c r="C36" s="45" t="s">
        <v>154</v>
      </c>
      <c r="D36" s="64">
        <f t="shared" ref="D36:F36" si="0">SUM(D26:D35)</f>
        <v>2758</v>
      </c>
      <c r="E36" s="64">
        <f t="shared" si="0"/>
        <v>1019</v>
      </c>
      <c r="F36" s="64">
        <f t="shared" si="0"/>
        <v>1019</v>
      </c>
      <c r="G36" s="64">
        <v>1019</v>
      </c>
    </row>
    <row r="37" spans="1:8">
      <c r="A37" s="153"/>
      <c r="B37" s="57"/>
      <c r="C37" s="50"/>
      <c r="D37" s="51"/>
      <c r="E37" s="51"/>
      <c r="F37" s="51"/>
      <c r="G37" s="11"/>
    </row>
    <row r="38" spans="1:8" ht="14.85" customHeight="1">
      <c r="A38" s="153"/>
      <c r="B38" s="52">
        <v>61</v>
      </c>
      <c r="C38" s="45" t="s">
        <v>106</v>
      </c>
      <c r="D38" s="51"/>
      <c r="E38" s="51"/>
      <c r="F38" s="51"/>
      <c r="G38" s="11"/>
    </row>
    <row r="39" spans="1:8" ht="28.95" customHeight="1">
      <c r="A39" s="153"/>
      <c r="B39" s="52">
        <v>83</v>
      </c>
      <c r="C39" s="45" t="s">
        <v>135</v>
      </c>
      <c r="D39" s="51"/>
      <c r="E39" s="51"/>
      <c r="F39" s="51"/>
      <c r="G39" s="11"/>
    </row>
    <row r="40" spans="1:8" ht="14.85" customHeight="1">
      <c r="A40" s="153"/>
      <c r="B40" s="52" t="s">
        <v>108</v>
      </c>
      <c r="C40" s="53" t="s">
        <v>107</v>
      </c>
      <c r="D40" s="47">
        <v>565</v>
      </c>
      <c r="E40" s="47">
        <v>570</v>
      </c>
      <c r="F40" s="47">
        <v>570</v>
      </c>
      <c r="G40" s="48">
        <v>627</v>
      </c>
    </row>
    <row r="41" spans="1:8">
      <c r="A41" s="153"/>
      <c r="B41" s="56"/>
      <c r="C41" s="50"/>
      <c r="D41" s="51"/>
      <c r="E41" s="51"/>
      <c r="F41" s="51"/>
      <c r="G41" s="11"/>
    </row>
    <row r="42" spans="1:8" ht="26.4">
      <c r="A42" s="153"/>
      <c r="B42" s="52">
        <v>84</v>
      </c>
      <c r="C42" s="45" t="s">
        <v>136</v>
      </c>
      <c r="D42" s="51"/>
      <c r="E42" s="51"/>
      <c r="F42" s="51"/>
      <c r="G42" s="11"/>
    </row>
    <row r="43" spans="1:8" ht="14.85" customHeight="1">
      <c r="A43" s="153"/>
      <c r="B43" s="52" t="s">
        <v>109</v>
      </c>
      <c r="C43" s="53" t="s">
        <v>107</v>
      </c>
      <c r="D43" s="47">
        <v>1690</v>
      </c>
      <c r="E43" s="47">
        <v>1690</v>
      </c>
      <c r="F43" s="47">
        <v>1690</v>
      </c>
      <c r="G43" s="48">
        <v>1859</v>
      </c>
      <c r="H43" s="55"/>
    </row>
    <row r="44" spans="1:8" ht="10.95" customHeight="1">
      <c r="A44" s="153"/>
      <c r="B44" s="56"/>
      <c r="C44" s="50"/>
      <c r="D44" s="51"/>
      <c r="E44" s="51"/>
      <c r="F44" s="51"/>
      <c r="G44" s="11"/>
    </row>
    <row r="45" spans="1:8" ht="26.4">
      <c r="A45" s="153"/>
      <c r="B45" s="57">
        <v>85</v>
      </c>
      <c r="C45" s="45" t="s">
        <v>138</v>
      </c>
      <c r="D45" s="11"/>
      <c r="E45" s="11"/>
      <c r="F45" s="11"/>
      <c r="G45" s="11"/>
    </row>
    <row r="46" spans="1:8" ht="14.85" customHeight="1">
      <c r="A46" s="153"/>
      <c r="B46" s="52" t="s">
        <v>110</v>
      </c>
      <c r="C46" s="53" t="s">
        <v>107</v>
      </c>
      <c r="D46" s="103">
        <v>100</v>
      </c>
      <c r="E46" s="103">
        <v>100</v>
      </c>
      <c r="F46" s="103">
        <v>100</v>
      </c>
      <c r="G46" s="48">
        <v>110</v>
      </c>
    </row>
    <row r="47" spans="1:8">
      <c r="A47" s="153"/>
      <c r="B47" s="52"/>
      <c r="C47" s="45"/>
      <c r="D47" s="51"/>
      <c r="E47" s="51"/>
      <c r="F47" s="51"/>
      <c r="G47" s="11"/>
    </row>
    <row r="48" spans="1:8" ht="26.4">
      <c r="A48" s="153"/>
      <c r="B48" s="57">
        <v>86</v>
      </c>
      <c r="C48" s="45" t="s">
        <v>137</v>
      </c>
      <c r="D48" s="11"/>
      <c r="E48" s="11"/>
      <c r="F48" s="11"/>
      <c r="G48" s="11"/>
    </row>
    <row r="49" spans="1:8" ht="14.85" customHeight="1">
      <c r="A49" s="60"/>
      <c r="B49" s="144" t="s">
        <v>111</v>
      </c>
      <c r="C49" s="61" t="s">
        <v>107</v>
      </c>
      <c r="D49" s="99">
        <v>50</v>
      </c>
      <c r="E49" s="99">
        <v>50</v>
      </c>
      <c r="F49" s="99">
        <v>50</v>
      </c>
      <c r="G49" s="131">
        <v>55</v>
      </c>
    </row>
    <row r="50" spans="1:8">
      <c r="A50" s="153"/>
      <c r="B50" s="52"/>
      <c r="C50" s="45"/>
      <c r="D50" s="51"/>
      <c r="E50" s="51"/>
      <c r="F50" s="51"/>
      <c r="G50" s="11"/>
    </row>
    <row r="51" spans="1:8" ht="28.95" customHeight="1">
      <c r="A51" s="153"/>
      <c r="B51" s="57">
        <v>87</v>
      </c>
      <c r="C51" s="45" t="s">
        <v>139</v>
      </c>
      <c r="D51" s="11"/>
      <c r="E51" s="11"/>
      <c r="F51" s="11"/>
      <c r="G51" s="11"/>
    </row>
    <row r="52" spans="1:8" ht="14.85" customHeight="1">
      <c r="A52" s="153"/>
      <c r="B52" s="52" t="s">
        <v>112</v>
      </c>
      <c r="C52" s="53" t="s">
        <v>107</v>
      </c>
      <c r="D52" s="103">
        <v>60</v>
      </c>
      <c r="E52" s="103">
        <v>60</v>
      </c>
      <c r="F52" s="103">
        <v>60</v>
      </c>
      <c r="G52" s="48">
        <v>66</v>
      </c>
    </row>
    <row r="53" spans="1:8">
      <c r="A53" s="153"/>
      <c r="B53" s="52"/>
      <c r="C53" s="45"/>
      <c r="D53" s="11"/>
      <c r="E53" s="11"/>
      <c r="F53" s="11"/>
      <c r="G53" s="11"/>
    </row>
    <row r="54" spans="1:8" ht="26.4">
      <c r="A54" s="153"/>
      <c r="B54" s="57">
        <v>88</v>
      </c>
      <c r="C54" s="45" t="s">
        <v>140</v>
      </c>
      <c r="D54" s="11"/>
      <c r="E54" s="11"/>
      <c r="F54" s="11"/>
      <c r="G54" s="11"/>
    </row>
    <row r="55" spans="1:8" ht="14.85" customHeight="1">
      <c r="A55" s="153"/>
      <c r="B55" s="52" t="s">
        <v>113</v>
      </c>
      <c r="C55" s="53" t="s">
        <v>107</v>
      </c>
      <c r="D55" s="103">
        <v>60</v>
      </c>
      <c r="E55" s="103">
        <v>60</v>
      </c>
      <c r="F55" s="103">
        <v>60</v>
      </c>
      <c r="G55" s="48">
        <v>66</v>
      </c>
      <c r="H55" s="55"/>
    </row>
    <row r="56" spans="1:8" ht="10.199999999999999" customHeight="1">
      <c r="A56" s="153"/>
      <c r="B56" s="52"/>
      <c r="C56" s="45"/>
      <c r="D56" s="51"/>
      <c r="E56" s="51"/>
      <c r="F56" s="51"/>
      <c r="G56" s="11"/>
    </row>
    <row r="57" spans="1:8" ht="27" customHeight="1">
      <c r="A57" s="153"/>
      <c r="B57" s="57">
        <v>89</v>
      </c>
      <c r="C57" s="53" t="s">
        <v>141</v>
      </c>
      <c r="D57" s="51"/>
      <c r="E57" s="51"/>
      <c r="F57" s="51"/>
      <c r="G57" s="11"/>
    </row>
    <row r="58" spans="1:8" ht="14.85" customHeight="1">
      <c r="A58" s="153"/>
      <c r="B58" s="52" t="s">
        <v>114</v>
      </c>
      <c r="C58" s="53" t="s">
        <v>107</v>
      </c>
      <c r="D58" s="47">
        <v>100</v>
      </c>
      <c r="E58" s="47">
        <v>100</v>
      </c>
      <c r="F58" s="47">
        <v>100</v>
      </c>
      <c r="G58" s="48">
        <v>110</v>
      </c>
    </row>
    <row r="59" spans="1:8" ht="9.6" customHeight="1">
      <c r="A59" s="153"/>
      <c r="B59" s="52"/>
      <c r="C59" s="45"/>
      <c r="D59" s="51"/>
      <c r="E59" s="51"/>
      <c r="F59" s="51"/>
      <c r="G59" s="11"/>
    </row>
    <row r="60" spans="1:8" ht="26.4">
      <c r="A60" s="153"/>
      <c r="B60" s="57">
        <v>90</v>
      </c>
      <c r="C60" s="45" t="s">
        <v>142</v>
      </c>
      <c r="D60" s="51"/>
      <c r="E60" s="51"/>
      <c r="F60" s="51"/>
      <c r="G60" s="11"/>
    </row>
    <row r="61" spans="1:8" ht="14.85" customHeight="1">
      <c r="A61" s="153"/>
      <c r="B61" s="52" t="s">
        <v>115</v>
      </c>
      <c r="C61" s="53" t="s">
        <v>107</v>
      </c>
      <c r="D61" s="47">
        <v>199</v>
      </c>
      <c r="E61" s="47">
        <v>200</v>
      </c>
      <c r="F61" s="47">
        <v>200</v>
      </c>
      <c r="G61" s="48">
        <v>220</v>
      </c>
    </row>
    <row r="62" spans="1:8" ht="14.85" customHeight="1">
      <c r="A62" s="153" t="s">
        <v>8</v>
      </c>
      <c r="B62" s="52">
        <v>61</v>
      </c>
      <c r="C62" s="45" t="s">
        <v>106</v>
      </c>
      <c r="D62" s="64">
        <f t="shared" ref="D62:F62" si="1">SUM(D40:D61)</f>
        <v>2824</v>
      </c>
      <c r="E62" s="64">
        <f t="shared" si="1"/>
        <v>2830</v>
      </c>
      <c r="F62" s="64">
        <f t="shared" si="1"/>
        <v>2830</v>
      </c>
      <c r="G62" s="65">
        <v>3113</v>
      </c>
    </row>
    <row r="63" spans="1:8" ht="14.85" customHeight="1">
      <c r="A63" s="153" t="s">
        <v>8</v>
      </c>
      <c r="B63" s="49">
        <v>80.052999999999997</v>
      </c>
      <c r="C63" s="50" t="s">
        <v>12</v>
      </c>
      <c r="D63" s="42">
        <f t="shared" ref="D63:F63" si="2">D62+D36</f>
        <v>5582</v>
      </c>
      <c r="E63" s="42">
        <f t="shared" si="2"/>
        <v>3849</v>
      </c>
      <c r="F63" s="42">
        <f t="shared" si="2"/>
        <v>3849</v>
      </c>
      <c r="G63" s="42">
        <v>4132</v>
      </c>
    </row>
    <row r="64" spans="1:8" ht="14.85" customHeight="1">
      <c r="A64" s="153" t="s">
        <v>8</v>
      </c>
      <c r="B64" s="44">
        <v>80</v>
      </c>
      <c r="C64" s="45" t="s">
        <v>11</v>
      </c>
      <c r="D64" s="88">
        <f t="shared" ref="D64:F65" si="3">D63</f>
        <v>5582</v>
      </c>
      <c r="E64" s="88">
        <f t="shared" si="3"/>
        <v>3849</v>
      </c>
      <c r="F64" s="88">
        <f t="shared" si="3"/>
        <v>3849</v>
      </c>
      <c r="G64" s="68">
        <v>4132</v>
      </c>
    </row>
    <row r="65" spans="1:7" ht="14.85" customHeight="1">
      <c r="A65" s="153" t="s">
        <v>8</v>
      </c>
      <c r="B65" s="69">
        <v>2059</v>
      </c>
      <c r="C65" s="70" t="s">
        <v>0</v>
      </c>
      <c r="D65" s="64">
        <f t="shared" si="3"/>
        <v>5582</v>
      </c>
      <c r="E65" s="64">
        <f t="shared" si="3"/>
        <v>3849</v>
      </c>
      <c r="F65" s="64">
        <f t="shared" si="3"/>
        <v>3849</v>
      </c>
      <c r="G65" s="65">
        <v>4132</v>
      </c>
    </row>
    <row r="66" spans="1:7" ht="14.85" customHeight="1">
      <c r="A66" s="153"/>
      <c r="B66" s="15"/>
      <c r="C66" s="71"/>
      <c r="D66" s="10"/>
      <c r="E66" s="10"/>
      <c r="F66" s="10"/>
      <c r="G66" s="10"/>
    </row>
    <row r="67" spans="1:7" ht="14.85" customHeight="1">
      <c r="A67" s="153" t="s">
        <v>10</v>
      </c>
      <c r="B67" s="73">
        <v>2216</v>
      </c>
      <c r="C67" s="50" t="s">
        <v>1</v>
      </c>
      <c r="D67" s="10"/>
      <c r="E67" s="10"/>
      <c r="F67" s="10"/>
      <c r="G67" s="10"/>
    </row>
    <row r="68" spans="1:7" ht="14.85" customHeight="1">
      <c r="A68" s="153"/>
      <c r="B68" s="74">
        <v>5</v>
      </c>
      <c r="C68" s="45" t="s">
        <v>160</v>
      </c>
      <c r="D68" s="10"/>
      <c r="E68" s="10"/>
      <c r="F68" s="10"/>
      <c r="G68" s="10"/>
    </row>
    <row r="69" spans="1:7" ht="14.85" customHeight="1">
      <c r="A69" s="153"/>
      <c r="B69" s="49" t="s">
        <v>133</v>
      </c>
      <c r="C69" s="50" t="s">
        <v>12</v>
      </c>
      <c r="D69" s="10"/>
      <c r="E69" s="10"/>
      <c r="F69" s="10"/>
      <c r="G69" s="10"/>
    </row>
    <row r="70" spans="1:7" ht="14.85" customHeight="1">
      <c r="A70" s="153"/>
      <c r="B70" s="52">
        <v>60</v>
      </c>
      <c r="C70" s="45" t="s">
        <v>154</v>
      </c>
      <c r="D70" s="10"/>
      <c r="E70" s="10"/>
      <c r="F70" s="10"/>
      <c r="G70" s="10"/>
    </row>
    <row r="71" spans="1:7" ht="27" customHeight="1">
      <c r="A71" s="153"/>
      <c r="B71" s="44">
        <v>77</v>
      </c>
      <c r="C71" s="45" t="s">
        <v>143</v>
      </c>
      <c r="D71" s="10"/>
      <c r="E71" s="10"/>
      <c r="F71" s="10"/>
      <c r="G71" s="10"/>
    </row>
    <row r="72" spans="1:7" ht="14.85" customHeight="1">
      <c r="A72" s="153"/>
      <c r="B72" s="52" t="s">
        <v>120</v>
      </c>
      <c r="C72" s="53" t="s">
        <v>101</v>
      </c>
      <c r="D72" s="42">
        <v>116</v>
      </c>
      <c r="E72" s="42">
        <v>117</v>
      </c>
      <c r="F72" s="42">
        <v>117</v>
      </c>
      <c r="G72" s="66">
        <v>0</v>
      </c>
    </row>
    <row r="73" spans="1:7">
      <c r="A73" s="153"/>
      <c r="B73" s="52"/>
      <c r="C73" s="45"/>
      <c r="D73" s="10"/>
      <c r="E73" s="10"/>
      <c r="F73" s="10"/>
      <c r="G73" s="10"/>
    </row>
    <row r="74" spans="1:7" ht="26.4">
      <c r="A74" s="153"/>
      <c r="B74" s="44">
        <v>78</v>
      </c>
      <c r="C74" s="45" t="s">
        <v>116</v>
      </c>
      <c r="D74" s="10"/>
      <c r="E74" s="10"/>
      <c r="F74" s="10"/>
      <c r="G74" s="10"/>
    </row>
    <row r="75" spans="1:7" ht="14.85" customHeight="1">
      <c r="A75" s="153"/>
      <c r="B75" s="52" t="s">
        <v>121</v>
      </c>
      <c r="C75" s="53" t="s">
        <v>101</v>
      </c>
      <c r="D75" s="42">
        <v>1018</v>
      </c>
      <c r="E75" s="42">
        <v>329</v>
      </c>
      <c r="F75" s="42">
        <v>329</v>
      </c>
      <c r="G75" s="41">
        <v>219</v>
      </c>
    </row>
    <row r="76" spans="1:7">
      <c r="A76" s="153"/>
      <c r="B76" s="73"/>
      <c r="C76" s="45"/>
      <c r="D76" s="10"/>
      <c r="E76" s="10"/>
      <c r="F76" s="10"/>
      <c r="G76" s="10"/>
    </row>
    <row r="77" spans="1:7" ht="27" customHeight="1">
      <c r="A77" s="153"/>
      <c r="B77" s="44">
        <v>79</v>
      </c>
      <c r="C77" s="45" t="s">
        <v>144</v>
      </c>
      <c r="D77" s="10"/>
      <c r="E77" s="10"/>
      <c r="F77" s="10"/>
      <c r="G77" s="10"/>
    </row>
    <row r="78" spans="1:7" ht="14.85" customHeight="1">
      <c r="A78" s="153"/>
      <c r="B78" s="52" t="s">
        <v>122</v>
      </c>
      <c r="C78" s="53" t="s">
        <v>101</v>
      </c>
      <c r="D78" s="42">
        <v>240</v>
      </c>
      <c r="E78" s="42">
        <v>117</v>
      </c>
      <c r="F78" s="42">
        <v>117</v>
      </c>
      <c r="G78" s="41">
        <v>117</v>
      </c>
    </row>
    <row r="79" spans="1:7">
      <c r="A79" s="153"/>
      <c r="B79" s="52"/>
      <c r="C79" s="45"/>
      <c r="D79" s="10"/>
      <c r="E79" s="10"/>
      <c r="F79" s="10"/>
      <c r="G79" s="10"/>
    </row>
    <row r="80" spans="1:7" ht="26.4">
      <c r="A80" s="153"/>
      <c r="B80" s="44">
        <v>80</v>
      </c>
      <c r="C80" s="45" t="s">
        <v>117</v>
      </c>
      <c r="D80" s="10"/>
      <c r="E80" s="10"/>
      <c r="F80" s="10"/>
      <c r="G80" s="10"/>
    </row>
    <row r="81" spans="1:7" ht="14.85" customHeight="1">
      <c r="A81" s="153"/>
      <c r="B81" s="52" t="s">
        <v>123</v>
      </c>
      <c r="C81" s="53" t="s">
        <v>101</v>
      </c>
      <c r="D81" s="87">
        <v>117</v>
      </c>
      <c r="E81" s="87">
        <v>110</v>
      </c>
      <c r="F81" s="87">
        <v>110</v>
      </c>
      <c r="G81" s="77">
        <v>117</v>
      </c>
    </row>
    <row r="82" spans="1:7" ht="14.4" customHeight="1">
      <c r="A82" s="153" t="s">
        <v>8</v>
      </c>
      <c r="B82" s="52">
        <v>60</v>
      </c>
      <c r="C82" s="45" t="s">
        <v>100</v>
      </c>
      <c r="D82" s="88">
        <f t="shared" ref="D82:F82" si="4">SUM(D72:D81)</f>
        <v>1491</v>
      </c>
      <c r="E82" s="88">
        <f t="shared" si="4"/>
        <v>673</v>
      </c>
      <c r="F82" s="88">
        <f t="shared" si="4"/>
        <v>673</v>
      </c>
      <c r="G82" s="76">
        <v>453</v>
      </c>
    </row>
    <row r="83" spans="1:7" ht="12" customHeight="1">
      <c r="A83" s="153"/>
      <c r="B83" s="73"/>
      <c r="C83" s="45"/>
      <c r="D83" s="10"/>
      <c r="E83" s="10"/>
      <c r="F83" s="10"/>
      <c r="G83" s="10"/>
    </row>
    <row r="84" spans="1:7" ht="14.4" customHeight="1">
      <c r="A84" s="153"/>
      <c r="B84" s="52">
        <v>61</v>
      </c>
      <c r="C84" s="45" t="s">
        <v>106</v>
      </c>
      <c r="D84" s="10"/>
      <c r="E84" s="10"/>
      <c r="F84" s="10"/>
      <c r="G84" s="10"/>
    </row>
    <row r="85" spans="1:7" ht="27" customHeight="1">
      <c r="A85" s="153"/>
      <c r="B85" s="44">
        <v>77</v>
      </c>
      <c r="C85" s="45" t="s">
        <v>143</v>
      </c>
      <c r="D85" s="10"/>
      <c r="E85" s="10"/>
      <c r="F85" s="10"/>
      <c r="G85" s="10"/>
    </row>
    <row r="86" spans="1:7" ht="14.4" customHeight="1">
      <c r="A86" s="153"/>
      <c r="B86" s="52" t="s">
        <v>124</v>
      </c>
      <c r="C86" s="53" t="s">
        <v>107</v>
      </c>
      <c r="D86" s="42">
        <v>715</v>
      </c>
      <c r="E86" s="42">
        <v>715</v>
      </c>
      <c r="F86" s="42">
        <v>715</v>
      </c>
      <c r="G86" s="41">
        <v>787</v>
      </c>
    </row>
    <row r="87" spans="1:7" ht="12" customHeight="1">
      <c r="A87" s="153"/>
      <c r="B87" s="52"/>
      <c r="C87" s="45"/>
      <c r="D87" s="10"/>
      <c r="E87" s="10"/>
      <c r="F87" s="10"/>
      <c r="G87" s="10"/>
    </row>
    <row r="88" spans="1:7" ht="26.4">
      <c r="A88" s="153"/>
      <c r="B88" s="44">
        <v>78</v>
      </c>
      <c r="C88" s="45" t="s">
        <v>116</v>
      </c>
      <c r="D88" s="10"/>
      <c r="E88" s="10"/>
      <c r="F88" s="10"/>
      <c r="G88" s="10"/>
    </row>
    <row r="89" spans="1:7" ht="14.4" customHeight="1">
      <c r="A89" s="153"/>
      <c r="B89" s="52" t="s">
        <v>125</v>
      </c>
      <c r="C89" s="53" t="s">
        <v>107</v>
      </c>
      <c r="D89" s="42">
        <v>1245</v>
      </c>
      <c r="E89" s="42">
        <v>1245</v>
      </c>
      <c r="F89" s="42">
        <v>1245</v>
      </c>
      <c r="G89" s="41">
        <v>1370</v>
      </c>
    </row>
    <row r="90" spans="1:7" ht="12" customHeight="1">
      <c r="A90" s="153"/>
      <c r="B90" s="73"/>
      <c r="C90" s="45"/>
      <c r="D90" s="10"/>
      <c r="E90" s="10"/>
      <c r="F90" s="10"/>
      <c r="G90" s="10"/>
    </row>
    <row r="91" spans="1:7" ht="27" customHeight="1">
      <c r="A91" s="153"/>
      <c r="B91" s="44">
        <v>79</v>
      </c>
      <c r="C91" s="45" t="s">
        <v>144</v>
      </c>
      <c r="D91" s="10"/>
      <c r="E91" s="10"/>
      <c r="F91" s="10"/>
      <c r="G91" s="10"/>
    </row>
    <row r="92" spans="1:7" ht="14.4" customHeight="1">
      <c r="A92" s="60"/>
      <c r="B92" s="144" t="s">
        <v>126</v>
      </c>
      <c r="C92" s="61" t="s">
        <v>107</v>
      </c>
      <c r="D92" s="87">
        <v>115</v>
      </c>
      <c r="E92" s="87">
        <v>115</v>
      </c>
      <c r="F92" s="87">
        <v>115</v>
      </c>
      <c r="G92" s="77">
        <v>127</v>
      </c>
    </row>
    <row r="93" spans="1:7" ht="12" customHeight="1">
      <c r="A93" s="153"/>
      <c r="B93" s="52"/>
      <c r="C93" s="45"/>
      <c r="D93" s="10"/>
      <c r="E93" s="10"/>
      <c r="F93" s="10"/>
      <c r="G93" s="10"/>
    </row>
    <row r="94" spans="1:7" ht="26.4">
      <c r="A94" s="153"/>
      <c r="B94" s="44">
        <v>80</v>
      </c>
      <c r="C94" s="45" t="s">
        <v>117</v>
      </c>
      <c r="D94" s="10"/>
      <c r="E94" s="10"/>
      <c r="F94" s="10"/>
      <c r="G94" s="10"/>
    </row>
    <row r="95" spans="1:7" ht="14.4" customHeight="1">
      <c r="A95" s="153"/>
      <c r="B95" s="52" t="s">
        <v>127</v>
      </c>
      <c r="C95" s="53" t="s">
        <v>107</v>
      </c>
      <c r="D95" s="42">
        <v>45</v>
      </c>
      <c r="E95" s="42">
        <v>45</v>
      </c>
      <c r="F95" s="42">
        <v>45</v>
      </c>
      <c r="G95" s="41">
        <v>50</v>
      </c>
    </row>
    <row r="96" spans="1:7" ht="12" customHeight="1">
      <c r="A96" s="153"/>
      <c r="B96" s="73"/>
      <c r="C96" s="45"/>
      <c r="D96" s="10"/>
      <c r="E96" s="10"/>
      <c r="F96" s="10"/>
      <c r="G96" s="10"/>
    </row>
    <row r="97" spans="1:7" ht="27" customHeight="1">
      <c r="A97" s="153"/>
      <c r="B97" s="44">
        <v>81</v>
      </c>
      <c r="C97" s="45" t="s">
        <v>145</v>
      </c>
      <c r="D97" s="10"/>
      <c r="E97" s="10"/>
      <c r="F97" s="10"/>
      <c r="G97" s="10"/>
    </row>
    <row r="98" spans="1:7" ht="14.4" customHeight="1">
      <c r="A98" s="153"/>
      <c r="B98" s="52" t="s">
        <v>128</v>
      </c>
      <c r="C98" s="53" t="s">
        <v>107</v>
      </c>
      <c r="D98" s="42">
        <v>77</v>
      </c>
      <c r="E98" s="42">
        <v>78</v>
      </c>
      <c r="F98" s="42">
        <v>78</v>
      </c>
      <c r="G98" s="41">
        <v>86</v>
      </c>
    </row>
    <row r="99" spans="1:7" ht="12" customHeight="1">
      <c r="A99" s="153"/>
      <c r="B99" s="52"/>
      <c r="C99" s="45"/>
      <c r="D99" s="10"/>
      <c r="E99" s="10"/>
      <c r="F99" s="10"/>
      <c r="G99" s="10"/>
    </row>
    <row r="100" spans="1:7" ht="26.4">
      <c r="A100" s="153"/>
      <c r="B100" s="44">
        <v>82</v>
      </c>
      <c r="C100" s="45" t="s">
        <v>118</v>
      </c>
      <c r="D100" s="10"/>
      <c r="E100" s="10"/>
      <c r="F100" s="10"/>
      <c r="G100" s="10"/>
    </row>
    <row r="101" spans="1:7" ht="14.4" customHeight="1">
      <c r="A101" s="153"/>
      <c r="B101" s="52" t="s">
        <v>129</v>
      </c>
      <c r="C101" s="53" t="s">
        <v>107</v>
      </c>
      <c r="D101" s="42">
        <v>45</v>
      </c>
      <c r="E101" s="42">
        <v>45</v>
      </c>
      <c r="F101" s="42">
        <v>45</v>
      </c>
      <c r="G101" s="41">
        <v>50</v>
      </c>
    </row>
    <row r="102" spans="1:7" ht="12" customHeight="1">
      <c r="A102" s="153"/>
      <c r="B102" s="73"/>
      <c r="C102" s="45"/>
      <c r="D102" s="10"/>
      <c r="E102" s="10"/>
      <c r="F102" s="10"/>
      <c r="G102" s="10"/>
    </row>
    <row r="103" spans="1:7" ht="27" customHeight="1">
      <c r="A103" s="153"/>
      <c r="B103" s="44">
        <v>83</v>
      </c>
      <c r="C103" s="53" t="s">
        <v>146</v>
      </c>
      <c r="D103" s="10"/>
      <c r="E103" s="10"/>
      <c r="F103" s="10"/>
      <c r="G103" s="10"/>
    </row>
    <row r="104" spans="1:7" ht="14.4" customHeight="1">
      <c r="A104" s="153"/>
      <c r="B104" s="52" t="s">
        <v>108</v>
      </c>
      <c r="C104" s="53" t="s">
        <v>107</v>
      </c>
      <c r="D104" s="42">
        <v>152</v>
      </c>
      <c r="E104" s="42">
        <v>153</v>
      </c>
      <c r="F104" s="42">
        <v>153</v>
      </c>
      <c r="G104" s="41">
        <v>168</v>
      </c>
    </row>
    <row r="105" spans="1:7">
      <c r="A105" s="153"/>
      <c r="B105" s="52"/>
      <c r="C105" s="45"/>
      <c r="D105" s="10"/>
      <c r="E105" s="10"/>
      <c r="F105" s="10"/>
      <c r="G105" s="10"/>
    </row>
    <row r="106" spans="1:7" ht="26.4">
      <c r="A106" s="153"/>
      <c r="B106" s="44">
        <v>84</v>
      </c>
      <c r="C106" s="45" t="s">
        <v>119</v>
      </c>
      <c r="D106" s="10"/>
      <c r="E106" s="10"/>
      <c r="F106" s="10"/>
      <c r="G106" s="10"/>
    </row>
    <row r="107" spans="1:7" ht="13.95" customHeight="1">
      <c r="A107" s="153"/>
      <c r="B107" s="52" t="s">
        <v>109</v>
      </c>
      <c r="C107" s="53" t="s">
        <v>107</v>
      </c>
      <c r="D107" s="42">
        <v>234</v>
      </c>
      <c r="E107" s="42">
        <v>236</v>
      </c>
      <c r="F107" s="42">
        <v>236</v>
      </c>
      <c r="G107" s="41">
        <v>260</v>
      </c>
    </row>
    <row r="108" spans="1:7" ht="13.95" customHeight="1">
      <c r="A108" s="153" t="s">
        <v>8</v>
      </c>
      <c r="B108" s="52">
        <v>61</v>
      </c>
      <c r="C108" s="45" t="s">
        <v>106</v>
      </c>
      <c r="D108" s="88">
        <f t="shared" ref="D108:F108" si="5">SUM(D86:D107)</f>
        <v>2628</v>
      </c>
      <c r="E108" s="88">
        <f t="shared" si="5"/>
        <v>2632</v>
      </c>
      <c r="F108" s="88">
        <f t="shared" si="5"/>
        <v>2632</v>
      </c>
      <c r="G108" s="76">
        <v>2898</v>
      </c>
    </row>
    <row r="109" spans="1:7" ht="13.95" customHeight="1">
      <c r="A109" s="153" t="s">
        <v>8</v>
      </c>
      <c r="B109" s="49" t="s">
        <v>133</v>
      </c>
      <c r="C109" s="50" t="s">
        <v>12</v>
      </c>
      <c r="D109" s="87">
        <f t="shared" ref="D109:F109" si="6">D108+D82</f>
        <v>4119</v>
      </c>
      <c r="E109" s="87">
        <f t="shared" si="6"/>
        <v>3305</v>
      </c>
      <c r="F109" s="87">
        <f t="shared" si="6"/>
        <v>3305</v>
      </c>
      <c r="G109" s="77">
        <v>3351</v>
      </c>
    </row>
    <row r="110" spans="1:7" ht="13.95" customHeight="1">
      <c r="A110" s="153" t="s">
        <v>8</v>
      </c>
      <c r="B110" s="74">
        <v>5</v>
      </c>
      <c r="C110" s="45" t="s">
        <v>160</v>
      </c>
      <c r="D110" s="88">
        <f t="shared" ref="D110:F111" si="7">D109</f>
        <v>4119</v>
      </c>
      <c r="E110" s="88">
        <f t="shared" si="7"/>
        <v>3305</v>
      </c>
      <c r="F110" s="88">
        <f t="shared" si="7"/>
        <v>3305</v>
      </c>
      <c r="G110" s="76">
        <v>3351</v>
      </c>
    </row>
    <row r="111" spans="1:7" ht="13.95" customHeight="1">
      <c r="A111" s="153" t="s">
        <v>8</v>
      </c>
      <c r="B111" s="73">
        <v>2216</v>
      </c>
      <c r="C111" s="50" t="s">
        <v>1</v>
      </c>
      <c r="D111" s="88">
        <f t="shared" si="7"/>
        <v>4119</v>
      </c>
      <c r="E111" s="88">
        <f t="shared" si="7"/>
        <v>3305</v>
      </c>
      <c r="F111" s="88">
        <f t="shared" si="7"/>
        <v>3305</v>
      </c>
      <c r="G111" s="76">
        <v>3351</v>
      </c>
    </row>
    <row r="112" spans="1:7" ht="13.95" customHeight="1">
      <c r="A112" s="153"/>
      <c r="B112" s="73"/>
      <c r="C112" s="50"/>
      <c r="D112" s="10"/>
      <c r="E112" s="10"/>
      <c r="F112" s="10"/>
      <c r="G112" s="10"/>
    </row>
    <row r="113" spans="1:7" ht="13.95" customHeight="1">
      <c r="A113" s="153" t="s">
        <v>10</v>
      </c>
      <c r="B113" s="69">
        <v>2801</v>
      </c>
      <c r="C113" s="78" t="s">
        <v>3</v>
      </c>
      <c r="D113" s="10"/>
      <c r="E113" s="10"/>
      <c r="F113" s="10"/>
      <c r="G113" s="10"/>
    </row>
    <row r="114" spans="1:7" ht="13.95" customHeight="1">
      <c r="A114" s="153"/>
      <c r="B114" s="52">
        <v>1</v>
      </c>
      <c r="C114" s="6" t="s">
        <v>17</v>
      </c>
      <c r="D114" s="51"/>
      <c r="E114" s="51"/>
      <c r="F114" s="51"/>
      <c r="G114" s="11"/>
    </row>
    <row r="115" spans="1:7" ht="13.95" customHeight="1">
      <c r="A115" s="153"/>
      <c r="B115" s="79">
        <v>1.052</v>
      </c>
      <c r="C115" s="78" t="s">
        <v>18</v>
      </c>
      <c r="D115" s="10"/>
      <c r="E115" s="10"/>
      <c r="F115" s="10"/>
      <c r="G115" s="10"/>
    </row>
    <row r="116" spans="1:7" ht="13.95" customHeight="1">
      <c r="A116" s="153"/>
      <c r="B116" s="15">
        <v>45</v>
      </c>
      <c r="C116" s="45" t="s">
        <v>13</v>
      </c>
      <c r="D116" s="10"/>
      <c r="E116" s="10"/>
      <c r="F116" s="10"/>
      <c r="G116" s="10"/>
    </row>
    <row r="117" spans="1:7" ht="13.95" customHeight="1">
      <c r="A117" s="153"/>
      <c r="B117" s="81" t="s">
        <v>19</v>
      </c>
      <c r="C117" s="80" t="s">
        <v>18</v>
      </c>
      <c r="D117" s="66">
        <v>0</v>
      </c>
      <c r="E117" s="42">
        <v>1</v>
      </c>
      <c r="F117" s="42">
        <v>1</v>
      </c>
      <c r="G117" s="41">
        <v>1</v>
      </c>
    </row>
    <row r="118" spans="1:7" ht="13.95" customHeight="1">
      <c r="A118" s="153" t="s">
        <v>8</v>
      </c>
      <c r="B118" s="79">
        <v>1.052</v>
      </c>
      <c r="C118" s="78" t="s">
        <v>18</v>
      </c>
      <c r="D118" s="67">
        <f t="shared" ref="D118:F118" si="8">D117</f>
        <v>0</v>
      </c>
      <c r="E118" s="88">
        <f t="shared" si="8"/>
        <v>1</v>
      </c>
      <c r="F118" s="88">
        <f t="shared" si="8"/>
        <v>1</v>
      </c>
      <c r="G118" s="76">
        <v>1</v>
      </c>
    </row>
    <row r="119" spans="1:7" ht="13.95" customHeight="1">
      <c r="A119" s="153"/>
      <c r="B119" s="81"/>
      <c r="C119" s="6"/>
      <c r="D119" s="82"/>
      <c r="E119" s="82"/>
      <c r="F119" s="82"/>
      <c r="G119" s="10"/>
    </row>
    <row r="120" spans="1:7" ht="13.95" customHeight="1">
      <c r="A120" s="153"/>
      <c r="B120" s="79">
        <v>1.101</v>
      </c>
      <c r="C120" s="78" t="s">
        <v>20</v>
      </c>
      <c r="D120" s="10"/>
      <c r="E120" s="10"/>
      <c r="F120" s="10"/>
      <c r="G120" s="10"/>
    </row>
    <row r="121" spans="1:7" ht="13.95" customHeight="1">
      <c r="A121" s="153"/>
      <c r="B121" s="15">
        <v>45</v>
      </c>
      <c r="C121" s="45" t="s">
        <v>13</v>
      </c>
      <c r="D121" s="10"/>
      <c r="E121" s="10"/>
      <c r="F121" s="10"/>
      <c r="G121" s="10"/>
    </row>
    <row r="122" spans="1:7" ht="13.95" customHeight="1">
      <c r="A122" s="153"/>
      <c r="B122" s="81" t="s">
        <v>21</v>
      </c>
      <c r="C122" s="83" t="s">
        <v>22</v>
      </c>
      <c r="D122" s="87">
        <v>500000</v>
      </c>
      <c r="E122" s="87">
        <v>600000</v>
      </c>
      <c r="F122" s="87">
        <v>600000</v>
      </c>
      <c r="G122" s="77">
        <v>800000</v>
      </c>
    </row>
    <row r="123" spans="1:7" ht="13.95" customHeight="1">
      <c r="A123" s="153" t="s">
        <v>8</v>
      </c>
      <c r="B123" s="79">
        <v>1.101</v>
      </c>
      <c r="C123" s="78" t="s">
        <v>20</v>
      </c>
      <c r="D123" s="88">
        <f t="shared" ref="D123:F123" si="9">D122</f>
        <v>500000</v>
      </c>
      <c r="E123" s="88">
        <f t="shared" si="9"/>
        <v>600000</v>
      </c>
      <c r="F123" s="88">
        <f t="shared" si="9"/>
        <v>600000</v>
      </c>
      <c r="G123" s="76">
        <v>800000</v>
      </c>
    </row>
    <row r="124" spans="1:7" ht="13.95" customHeight="1">
      <c r="A124" s="153"/>
      <c r="B124" s="52"/>
      <c r="C124" s="6"/>
      <c r="D124" s="51"/>
      <c r="E124" s="51"/>
      <c r="F124" s="51"/>
      <c r="G124" s="11"/>
    </row>
    <row r="125" spans="1:7" ht="13.95" customHeight="1">
      <c r="A125" s="153"/>
      <c r="B125" s="79">
        <v>1.8</v>
      </c>
      <c r="C125" s="78" t="s">
        <v>23</v>
      </c>
      <c r="D125" s="51"/>
      <c r="E125" s="51"/>
      <c r="F125" s="51"/>
      <c r="G125" s="11"/>
    </row>
    <row r="126" spans="1:7" ht="27" customHeight="1">
      <c r="A126" s="153"/>
      <c r="B126" s="84">
        <v>60</v>
      </c>
      <c r="C126" s="6" t="s">
        <v>254</v>
      </c>
      <c r="D126" s="51"/>
      <c r="E126" s="51"/>
      <c r="F126" s="51"/>
      <c r="G126" s="11"/>
    </row>
    <row r="127" spans="1:7" ht="14.4" customHeight="1">
      <c r="A127" s="153"/>
      <c r="B127" s="84" t="s">
        <v>237</v>
      </c>
      <c r="C127" s="45" t="s">
        <v>101</v>
      </c>
      <c r="D127" s="54">
        <v>0</v>
      </c>
      <c r="E127" s="47">
        <v>232</v>
      </c>
      <c r="F127" s="47">
        <v>232</v>
      </c>
      <c r="G127" s="48">
        <v>232</v>
      </c>
    </row>
    <row r="128" spans="1:7" s="23" customFormat="1" ht="13.95" customHeight="1">
      <c r="A128" s="153"/>
      <c r="B128" s="15" t="s">
        <v>24</v>
      </c>
      <c r="C128" s="6" t="s">
        <v>25</v>
      </c>
      <c r="D128" s="42">
        <v>1715</v>
      </c>
      <c r="E128" s="42">
        <v>14</v>
      </c>
      <c r="F128" s="42">
        <v>14</v>
      </c>
      <c r="G128" s="41">
        <v>14</v>
      </c>
    </row>
    <row r="129" spans="1:7" ht="12" customHeight="1">
      <c r="A129" s="153"/>
      <c r="B129" s="15"/>
      <c r="C129" s="6"/>
      <c r="D129" s="10"/>
      <c r="E129" s="10"/>
      <c r="F129" s="10"/>
      <c r="G129" s="10"/>
    </row>
    <row r="130" spans="1:7" ht="14.4" customHeight="1">
      <c r="A130" s="153"/>
      <c r="B130" s="84">
        <v>61</v>
      </c>
      <c r="C130" s="6" t="s">
        <v>26</v>
      </c>
      <c r="D130" s="10"/>
      <c r="E130" s="10"/>
      <c r="F130" s="10"/>
      <c r="G130" s="10"/>
    </row>
    <row r="131" spans="1:7" ht="14.4" customHeight="1">
      <c r="A131" s="153"/>
      <c r="B131" s="15" t="s">
        <v>27</v>
      </c>
      <c r="C131" s="80" t="s">
        <v>25</v>
      </c>
      <c r="D131" s="66">
        <v>0</v>
      </c>
      <c r="E131" s="42">
        <v>1</v>
      </c>
      <c r="F131" s="42">
        <v>1</v>
      </c>
      <c r="G131" s="41">
        <v>1</v>
      </c>
    </row>
    <row r="132" spans="1:7">
      <c r="A132" s="153"/>
      <c r="B132" s="15"/>
      <c r="C132" s="6"/>
      <c r="D132" s="72"/>
      <c r="E132" s="72"/>
      <c r="F132" s="72"/>
      <c r="G132" s="10"/>
    </row>
    <row r="133" spans="1:7" ht="14.4" customHeight="1">
      <c r="A133" s="153"/>
      <c r="B133" s="84">
        <v>62</v>
      </c>
      <c r="C133" s="6" t="s">
        <v>28</v>
      </c>
      <c r="D133" s="10"/>
      <c r="E133" s="10"/>
      <c r="F133" s="10"/>
      <c r="G133" s="10"/>
    </row>
    <row r="134" spans="1:7" ht="14.4" customHeight="1">
      <c r="A134" s="153"/>
      <c r="B134" s="15" t="s">
        <v>241</v>
      </c>
      <c r="C134" s="80" t="s">
        <v>240</v>
      </c>
      <c r="D134" s="66">
        <v>0</v>
      </c>
      <c r="E134" s="42">
        <v>438</v>
      </c>
      <c r="F134" s="42">
        <v>438</v>
      </c>
      <c r="G134" s="41">
        <v>438</v>
      </c>
    </row>
    <row r="135" spans="1:7" ht="14.4" customHeight="1">
      <c r="A135" s="153"/>
      <c r="B135" s="15" t="s">
        <v>29</v>
      </c>
      <c r="C135" s="80" t="s">
        <v>25</v>
      </c>
      <c r="D135" s="42">
        <v>2257</v>
      </c>
      <c r="E135" s="42">
        <v>927</v>
      </c>
      <c r="F135" s="42">
        <v>927</v>
      </c>
      <c r="G135" s="41">
        <v>927</v>
      </c>
    </row>
    <row r="136" spans="1:7">
      <c r="A136" s="153"/>
      <c r="B136" s="15"/>
      <c r="C136" s="6"/>
      <c r="D136" s="72"/>
      <c r="E136" s="72"/>
      <c r="F136" s="72"/>
      <c r="G136" s="10"/>
    </row>
    <row r="137" spans="1:7" ht="13.65" customHeight="1">
      <c r="A137" s="153"/>
      <c r="B137" s="84">
        <v>63</v>
      </c>
      <c r="C137" s="6" t="s">
        <v>30</v>
      </c>
      <c r="D137" s="10"/>
      <c r="E137" s="10"/>
      <c r="F137" s="10"/>
      <c r="G137" s="10"/>
    </row>
    <row r="138" spans="1:7" ht="13.65" customHeight="1">
      <c r="A138" s="153"/>
      <c r="B138" s="15" t="s">
        <v>238</v>
      </c>
      <c r="C138" s="6" t="s">
        <v>240</v>
      </c>
      <c r="D138" s="66">
        <v>0</v>
      </c>
      <c r="E138" s="42">
        <v>3431</v>
      </c>
      <c r="F138" s="42">
        <v>3431</v>
      </c>
      <c r="G138" s="41">
        <v>3322</v>
      </c>
    </row>
    <row r="139" spans="1:7" ht="13.65" customHeight="1">
      <c r="A139" s="60"/>
      <c r="B139" s="137" t="s">
        <v>31</v>
      </c>
      <c r="C139" s="138" t="s">
        <v>25</v>
      </c>
      <c r="D139" s="87">
        <v>12261</v>
      </c>
      <c r="E139" s="87">
        <v>3999</v>
      </c>
      <c r="F139" s="87">
        <v>3999</v>
      </c>
      <c r="G139" s="77">
        <v>3999</v>
      </c>
    </row>
    <row r="140" spans="1:7" ht="10.95" customHeight="1">
      <c r="A140" s="153"/>
      <c r="B140" s="81"/>
      <c r="C140" s="85"/>
      <c r="D140" s="82"/>
      <c r="E140" s="82"/>
      <c r="F140" s="82"/>
      <c r="G140" s="10"/>
    </row>
    <row r="141" spans="1:7" ht="13.65" customHeight="1">
      <c r="A141" s="153"/>
      <c r="B141" s="84">
        <v>64</v>
      </c>
      <c r="C141" s="6" t="s">
        <v>32</v>
      </c>
      <c r="D141" s="82"/>
      <c r="E141" s="82"/>
      <c r="F141" s="82"/>
      <c r="G141" s="10"/>
    </row>
    <row r="142" spans="1:7" ht="13.65" customHeight="1">
      <c r="A142" s="153"/>
      <c r="B142" s="15" t="s">
        <v>242</v>
      </c>
      <c r="C142" s="6" t="s">
        <v>101</v>
      </c>
      <c r="D142" s="86">
        <v>0</v>
      </c>
      <c r="E142" s="156">
        <v>110</v>
      </c>
      <c r="F142" s="156">
        <v>110</v>
      </c>
      <c r="G142" s="41">
        <v>110</v>
      </c>
    </row>
    <row r="143" spans="1:7" ht="13.65" customHeight="1">
      <c r="A143" s="153"/>
      <c r="B143" s="15" t="s">
        <v>33</v>
      </c>
      <c r="C143" s="6" t="s">
        <v>25</v>
      </c>
      <c r="D143" s="156">
        <v>7100</v>
      </c>
      <c r="E143" s="156">
        <v>4557</v>
      </c>
      <c r="F143" s="156">
        <v>4557</v>
      </c>
      <c r="G143" s="41">
        <v>4557</v>
      </c>
    </row>
    <row r="144" spans="1:7" ht="10.199999999999999" customHeight="1">
      <c r="A144" s="153"/>
      <c r="B144" s="84"/>
      <c r="C144" s="6"/>
      <c r="D144" s="10"/>
      <c r="E144" s="10"/>
      <c r="F144" s="10"/>
      <c r="G144" s="10"/>
    </row>
    <row r="145" spans="1:7" ht="13.65" customHeight="1">
      <c r="A145" s="153"/>
      <c r="B145" s="84">
        <v>65</v>
      </c>
      <c r="C145" s="6" t="s">
        <v>34</v>
      </c>
      <c r="D145" s="82"/>
      <c r="E145" s="82"/>
      <c r="F145" s="82"/>
      <c r="G145" s="10"/>
    </row>
    <row r="146" spans="1:7" ht="13.65" customHeight="1">
      <c r="A146" s="153"/>
      <c r="B146" s="15" t="s">
        <v>35</v>
      </c>
      <c r="C146" s="6" t="s">
        <v>25</v>
      </c>
      <c r="D146" s="66">
        <v>0</v>
      </c>
      <c r="E146" s="42">
        <v>1</v>
      </c>
      <c r="F146" s="42">
        <v>1</v>
      </c>
      <c r="G146" s="41">
        <v>1</v>
      </c>
    </row>
    <row r="147" spans="1:7" ht="10.199999999999999" customHeight="1">
      <c r="A147" s="153"/>
      <c r="B147" s="15"/>
      <c r="C147" s="6"/>
      <c r="D147" s="10"/>
      <c r="E147" s="10"/>
      <c r="F147" s="10"/>
      <c r="G147" s="10"/>
    </row>
    <row r="148" spans="1:7" ht="13.65" customHeight="1">
      <c r="A148" s="153"/>
      <c r="B148" s="84">
        <v>66</v>
      </c>
      <c r="C148" s="6" t="s">
        <v>255</v>
      </c>
      <c r="D148" s="10"/>
      <c r="E148" s="10"/>
      <c r="F148" s="10"/>
      <c r="G148" s="10"/>
    </row>
    <row r="149" spans="1:7" ht="13.65" customHeight="1">
      <c r="A149" s="153"/>
      <c r="B149" s="15" t="s">
        <v>243</v>
      </c>
      <c r="C149" s="6" t="s">
        <v>101</v>
      </c>
      <c r="D149" s="66">
        <v>0</v>
      </c>
      <c r="E149" s="42">
        <v>341</v>
      </c>
      <c r="F149" s="42">
        <v>341</v>
      </c>
      <c r="G149" s="41">
        <v>329</v>
      </c>
    </row>
    <row r="150" spans="1:7" ht="13.65" customHeight="1">
      <c r="A150" s="153"/>
      <c r="B150" s="15" t="s">
        <v>36</v>
      </c>
      <c r="C150" s="6" t="s">
        <v>25</v>
      </c>
      <c r="D150" s="42">
        <v>1751</v>
      </c>
      <c r="E150" s="42">
        <v>456</v>
      </c>
      <c r="F150" s="42">
        <v>456</v>
      </c>
      <c r="G150" s="41">
        <v>456</v>
      </c>
    </row>
    <row r="151" spans="1:7" ht="10.199999999999999" customHeight="1">
      <c r="A151" s="153"/>
      <c r="B151" s="15"/>
      <c r="C151" s="6"/>
      <c r="D151" s="10"/>
      <c r="E151" s="10"/>
      <c r="F151" s="10"/>
      <c r="G151" s="10"/>
    </row>
    <row r="152" spans="1:7" ht="13.65" customHeight="1">
      <c r="A152" s="153"/>
      <c r="B152" s="15">
        <v>67</v>
      </c>
      <c r="C152" s="6" t="s">
        <v>37</v>
      </c>
      <c r="D152" s="10"/>
      <c r="E152" s="10"/>
      <c r="F152" s="10"/>
      <c r="G152" s="10"/>
    </row>
    <row r="153" spans="1:7" ht="13.65" customHeight="1">
      <c r="A153" s="153"/>
      <c r="B153" s="15" t="s">
        <v>244</v>
      </c>
      <c r="C153" s="6" t="s">
        <v>101</v>
      </c>
      <c r="D153" s="66">
        <v>0</v>
      </c>
      <c r="E153" s="42">
        <v>721</v>
      </c>
      <c r="F153" s="42">
        <v>721</v>
      </c>
      <c r="G153" s="41">
        <v>876</v>
      </c>
    </row>
    <row r="154" spans="1:7" ht="13.65" customHeight="1">
      <c r="A154" s="153"/>
      <c r="B154" s="15" t="s">
        <v>38</v>
      </c>
      <c r="C154" s="6" t="s">
        <v>25</v>
      </c>
      <c r="D154" s="156">
        <v>1519</v>
      </c>
      <c r="E154" s="156">
        <v>229</v>
      </c>
      <c r="F154" s="156">
        <v>229</v>
      </c>
      <c r="G154" s="41">
        <v>229</v>
      </c>
    </row>
    <row r="155" spans="1:7" ht="10.199999999999999" customHeight="1">
      <c r="A155" s="153"/>
      <c r="B155" s="15"/>
      <c r="C155" s="6"/>
      <c r="D155" s="82"/>
      <c r="E155" s="82"/>
      <c r="F155" s="82"/>
      <c r="G155" s="10"/>
    </row>
    <row r="156" spans="1:7" ht="13.65" customHeight="1">
      <c r="A156" s="153"/>
      <c r="B156" s="15">
        <v>68</v>
      </c>
      <c r="C156" s="6" t="s">
        <v>39</v>
      </c>
      <c r="D156" s="82"/>
      <c r="E156" s="82"/>
      <c r="F156" s="82"/>
      <c r="G156" s="10"/>
    </row>
    <row r="157" spans="1:7" ht="13.65" customHeight="1">
      <c r="A157" s="153"/>
      <c r="B157" s="15" t="s">
        <v>245</v>
      </c>
      <c r="C157" s="6" t="s">
        <v>101</v>
      </c>
      <c r="D157" s="86">
        <v>0</v>
      </c>
      <c r="E157" s="156">
        <v>451</v>
      </c>
      <c r="F157" s="156">
        <v>451</v>
      </c>
      <c r="G157" s="41">
        <v>451</v>
      </c>
    </row>
    <row r="158" spans="1:7" ht="13.65" customHeight="1">
      <c r="A158" s="153"/>
      <c r="B158" s="15" t="s">
        <v>40</v>
      </c>
      <c r="C158" s="6" t="s">
        <v>25</v>
      </c>
      <c r="D158" s="42">
        <v>3412</v>
      </c>
      <c r="E158" s="42">
        <v>160</v>
      </c>
      <c r="F158" s="42">
        <v>160</v>
      </c>
      <c r="G158" s="41">
        <v>160</v>
      </c>
    </row>
    <row r="159" spans="1:7" ht="10.199999999999999" customHeight="1">
      <c r="A159" s="153"/>
      <c r="B159" s="15"/>
      <c r="C159" s="6"/>
      <c r="D159" s="10"/>
      <c r="E159" s="10"/>
      <c r="F159" s="10"/>
      <c r="G159" s="10"/>
    </row>
    <row r="160" spans="1:7" ht="13.65" customHeight="1">
      <c r="A160" s="153"/>
      <c r="B160" s="15">
        <v>69</v>
      </c>
      <c r="C160" s="6" t="s">
        <v>41</v>
      </c>
      <c r="D160" s="10"/>
      <c r="E160" s="10"/>
      <c r="F160" s="10"/>
      <c r="G160" s="10"/>
    </row>
    <row r="161" spans="1:7" ht="13.65" customHeight="1">
      <c r="A161" s="153"/>
      <c r="B161" s="15" t="s">
        <v>246</v>
      </c>
      <c r="C161" s="6" t="s">
        <v>101</v>
      </c>
      <c r="D161" s="66">
        <v>0</v>
      </c>
      <c r="E161" s="42">
        <v>351</v>
      </c>
      <c r="F161" s="42">
        <v>351</v>
      </c>
      <c r="G161" s="41">
        <v>1062</v>
      </c>
    </row>
    <row r="162" spans="1:7" ht="13.65" customHeight="1">
      <c r="A162" s="153"/>
      <c r="B162" s="15" t="s">
        <v>42</v>
      </c>
      <c r="C162" s="6" t="s">
        <v>25</v>
      </c>
      <c r="D162" s="42">
        <v>1582</v>
      </c>
      <c r="E162" s="42">
        <v>44</v>
      </c>
      <c r="F162" s="42">
        <v>44</v>
      </c>
      <c r="G162" s="41">
        <v>44</v>
      </c>
    </row>
    <row r="163" spans="1:7" ht="10.199999999999999" customHeight="1">
      <c r="A163" s="153"/>
      <c r="B163" s="15"/>
      <c r="C163" s="6"/>
      <c r="D163" s="82"/>
      <c r="E163" s="82"/>
      <c r="F163" s="82"/>
      <c r="G163" s="10"/>
    </row>
    <row r="164" spans="1:7" ht="13.65" customHeight="1">
      <c r="A164" s="153"/>
      <c r="B164" s="15">
        <v>70</v>
      </c>
      <c r="C164" s="6" t="s">
        <v>43</v>
      </c>
      <c r="D164" s="82"/>
      <c r="E164" s="82"/>
      <c r="F164" s="82"/>
      <c r="G164" s="10"/>
    </row>
    <row r="165" spans="1:7" ht="13.65" customHeight="1">
      <c r="A165" s="153"/>
      <c r="B165" s="15" t="s">
        <v>247</v>
      </c>
      <c r="C165" s="6" t="s">
        <v>101</v>
      </c>
      <c r="D165" s="86">
        <v>0</v>
      </c>
      <c r="E165" s="156">
        <v>652</v>
      </c>
      <c r="F165" s="156">
        <v>652</v>
      </c>
      <c r="G165" s="41">
        <v>657</v>
      </c>
    </row>
    <row r="166" spans="1:7" ht="13.65" customHeight="1">
      <c r="A166" s="153"/>
      <c r="B166" s="15" t="s">
        <v>44</v>
      </c>
      <c r="C166" s="6" t="s">
        <v>25</v>
      </c>
      <c r="D166" s="156">
        <v>3322</v>
      </c>
      <c r="E166" s="156">
        <v>1295</v>
      </c>
      <c r="F166" s="156">
        <v>1295</v>
      </c>
      <c r="G166" s="41">
        <v>1295</v>
      </c>
    </row>
    <row r="167" spans="1:7" ht="10.199999999999999" customHeight="1">
      <c r="A167" s="153"/>
      <c r="B167" s="15"/>
      <c r="C167" s="6"/>
      <c r="D167" s="82"/>
      <c r="E167" s="82"/>
      <c r="F167" s="82"/>
      <c r="G167" s="10"/>
    </row>
    <row r="168" spans="1:7" ht="13.65" customHeight="1">
      <c r="A168" s="153"/>
      <c r="B168" s="15">
        <v>71</v>
      </c>
      <c r="C168" s="6" t="s">
        <v>150</v>
      </c>
      <c r="D168" s="82"/>
      <c r="E168" s="82"/>
      <c r="F168" s="82"/>
      <c r="G168" s="10"/>
    </row>
    <row r="169" spans="1:7" ht="13.65" customHeight="1">
      <c r="A169" s="153"/>
      <c r="B169" s="15" t="s">
        <v>248</v>
      </c>
      <c r="C169" s="6" t="s">
        <v>101</v>
      </c>
      <c r="D169" s="66">
        <v>0</v>
      </c>
      <c r="E169" s="42">
        <v>562</v>
      </c>
      <c r="F169" s="42">
        <v>562</v>
      </c>
      <c r="G169" s="41">
        <v>1143</v>
      </c>
    </row>
    <row r="170" spans="1:7" ht="13.65" customHeight="1">
      <c r="A170" s="153"/>
      <c r="B170" s="15" t="s">
        <v>92</v>
      </c>
      <c r="C170" s="6" t="s">
        <v>25</v>
      </c>
      <c r="D170" s="87">
        <v>1095</v>
      </c>
      <c r="E170" s="75">
        <v>0</v>
      </c>
      <c r="F170" s="75">
        <v>0</v>
      </c>
      <c r="G170" s="75">
        <v>0</v>
      </c>
    </row>
    <row r="171" spans="1:7" ht="13.65" customHeight="1">
      <c r="A171" s="153" t="s">
        <v>8</v>
      </c>
      <c r="B171" s="79">
        <v>1.8</v>
      </c>
      <c r="C171" s="78" t="s">
        <v>23</v>
      </c>
      <c r="D171" s="87">
        <f t="shared" ref="D171:F171" si="10">D166+D162+D158+D154+D150+D146+D143+D139+D135+D131+D128+D170+D127+D134+D138+D142+D149+D153+D157+D161+D165+D169</f>
        <v>36014</v>
      </c>
      <c r="E171" s="87">
        <f t="shared" si="10"/>
        <v>18972</v>
      </c>
      <c r="F171" s="87">
        <f t="shared" si="10"/>
        <v>18972</v>
      </c>
      <c r="G171" s="87">
        <v>20303</v>
      </c>
    </row>
    <row r="172" spans="1:7" ht="13.65" customHeight="1">
      <c r="A172" s="153" t="s">
        <v>8</v>
      </c>
      <c r="B172" s="52">
        <v>1</v>
      </c>
      <c r="C172" s="6" t="s">
        <v>17</v>
      </c>
      <c r="D172" s="88">
        <f t="shared" ref="D172:F172" si="11">D171+D123+D118</f>
        <v>536014</v>
      </c>
      <c r="E172" s="88">
        <f t="shared" si="11"/>
        <v>618973</v>
      </c>
      <c r="F172" s="88">
        <f t="shared" si="11"/>
        <v>618973</v>
      </c>
      <c r="G172" s="88">
        <v>820304</v>
      </c>
    </row>
    <row r="173" spans="1:7" ht="10.95" customHeight="1">
      <c r="A173" s="153"/>
      <c r="B173" s="52"/>
      <c r="C173" s="6"/>
      <c r="D173" s="10"/>
      <c r="E173" s="10"/>
      <c r="F173" s="10"/>
      <c r="G173" s="10"/>
    </row>
    <row r="174" spans="1:7" ht="13.65" customHeight="1">
      <c r="A174" s="153"/>
      <c r="B174" s="52">
        <v>4</v>
      </c>
      <c r="C174" s="6" t="s">
        <v>45</v>
      </c>
      <c r="D174" s="51"/>
      <c r="E174" s="51"/>
      <c r="F174" s="51"/>
      <c r="G174" s="11"/>
    </row>
    <row r="175" spans="1:7" ht="13.65" customHeight="1">
      <c r="A175" s="153"/>
      <c r="B175" s="79">
        <v>4.8</v>
      </c>
      <c r="C175" s="78" t="s">
        <v>23</v>
      </c>
      <c r="D175" s="11"/>
      <c r="E175" s="11"/>
      <c r="F175" s="11"/>
      <c r="G175" s="11"/>
    </row>
    <row r="176" spans="1:7" ht="13.65" customHeight="1">
      <c r="A176" s="153"/>
      <c r="B176" s="15">
        <v>60</v>
      </c>
      <c r="C176" s="6" t="s">
        <v>46</v>
      </c>
      <c r="D176" s="11"/>
      <c r="E176" s="11"/>
      <c r="F176" s="11"/>
      <c r="G176" s="11"/>
    </row>
    <row r="177" spans="1:7" ht="13.65" customHeight="1">
      <c r="A177" s="153"/>
      <c r="B177" s="15" t="s">
        <v>237</v>
      </c>
      <c r="C177" s="45" t="s">
        <v>101</v>
      </c>
      <c r="D177" s="58">
        <v>0</v>
      </c>
      <c r="E177" s="103">
        <v>110</v>
      </c>
      <c r="F177" s="103">
        <v>110</v>
      </c>
      <c r="G177" s="41">
        <v>110</v>
      </c>
    </row>
    <row r="178" spans="1:7" ht="13.65" customHeight="1">
      <c r="A178" s="153"/>
      <c r="B178" s="15" t="s">
        <v>24</v>
      </c>
      <c r="C178" s="6" t="s">
        <v>25</v>
      </c>
      <c r="D178" s="42">
        <v>4236</v>
      </c>
      <c r="E178" s="42">
        <v>3100</v>
      </c>
      <c r="F178" s="42">
        <v>3100</v>
      </c>
      <c r="G178" s="41">
        <v>3100</v>
      </c>
    </row>
    <row r="179" spans="1:7" ht="13.65" customHeight="1">
      <c r="A179" s="153" t="s">
        <v>8</v>
      </c>
      <c r="B179" s="15">
        <v>60</v>
      </c>
      <c r="C179" s="6" t="s">
        <v>46</v>
      </c>
      <c r="D179" s="88">
        <f t="shared" ref="D179:F179" si="12">D178+D177</f>
        <v>4236</v>
      </c>
      <c r="E179" s="88">
        <f t="shared" si="12"/>
        <v>3210</v>
      </c>
      <c r="F179" s="88">
        <f t="shared" si="12"/>
        <v>3210</v>
      </c>
      <c r="G179" s="88">
        <v>3210</v>
      </c>
    </row>
    <row r="180" spans="1:7" ht="10.95" customHeight="1">
      <c r="A180" s="153"/>
      <c r="B180" s="15"/>
      <c r="C180" s="6"/>
      <c r="D180" s="72"/>
      <c r="E180" s="72"/>
      <c r="F180" s="72"/>
      <c r="G180" s="10"/>
    </row>
    <row r="181" spans="1:7" ht="13.95" customHeight="1">
      <c r="A181" s="153"/>
      <c r="B181" s="15">
        <v>61</v>
      </c>
      <c r="C181" s="6" t="s">
        <v>288</v>
      </c>
      <c r="D181" s="10"/>
      <c r="E181" s="10"/>
      <c r="F181" s="10"/>
      <c r="G181" s="10"/>
    </row>
    <row r="182" spans="1:7">
      <c r="A182" s="153"/>
      <c r="B182" s="15" t="s">
        <v>27</v>
      </c>
      <c r="C182" s="6" t="s">
        <v>25</v>
      </c>
      <c r="D182" s="87">
        <v>316</v>
      </c>
      <c r="E182" s="87">
        <v>321</v>
      </c>
      <c r="F182" s="87">
        <v>321</v>
      </c>
      <c r="G182" s="77">
        <v>321</v>
      </c>
    </row>
    <row r="183" spans="1:7" ht="13.95" customHeight="1">
      <c r="A183" s="153" t="s">
        <v>8</v>
      </c>
      <c r="B183" s="15">
        <v>61</v>
      </c>
      <c r="C183" s="6" t="s">
        <v>288</v>
      </c>
      <c r="D183" s="87">
        <f t="shared" ref="D183:F183" si="13">D182</f>
        <v>316</v>
      </c>
      <c r="E183" s="87">
        <f t="shared" si="13"/>
        <v>321</v>
      </c>
      <c r="F183" s="87">
        <f t="shared" si="13"/>
        <v>321</v>
      </c>
      <c r="G183" s="77">
        <v>321</v>
      </c>
    </row>
    <row r="184" spans="1:7">
      <c r="A184" s="153" t="s">
        <v>8</v>
      </c>
      <c r="B184" s="79">
        <v>4.8</v>
      </c>
      <c r="C184" s="78" t="s">
        <v>23</v>
      </c>
      <c r="D184" s="42">
        <f t="shared" ref="D184:F184" si="14">D183+D179</f>
        <v>4552</v>
      </c>
      <c r="E184" s="42">
        <f t="shared" si="14"/>
        <v>3531</v>
      </c>
      <c r="F184" s="42">
        <f t="shared" si="14"/>
        <v>3531</v>
      </c>
      <c r="G184" s="41">
        <v>3531</v>
      </c>
    </row>
    <row r="185" spans="1:7" ht="14.25" customHeight="1">
      <c r="A185" s="153" t="s">
        <v>8</v>
      </c>
      <c r="B185" s="52">
        <v>4</v>
      </c>
      <c r="C185" s="6" t="s">
        <v>289</v>
      </c>
      <c r="D185" s="88">
        <f t="shared" ref="D185:F185" si="15">D184</f>
        <v>4552</v>
      </c>
      <c r="E185" s="88">
        <f t="shared" si="15"/>
        <v>3531</v>
      </c>
      <c r="F185" s="88">
        <f t="shared" si="15"/>
        <v>3531</v>
      </c>
      <c r="G185" s="76">
        <v>3531</v>
      </c>
    </row>
    <row r="186" spans="1:7" ht="10.95" customHeight="1">
      <c r="A186" s="153"/>
      <c r="B186" s="52"/>
      <c r="C186" s="6"/>
      <c r="D186" s="72"/>
      <c r="E186" s="72"/>
      <c r="F186" s="72"/>
      <c r="G186" s="10"/>
    </row>
    <row r="187" spans="1:7">
      <c r="A187" s="153"/>
      <c r="B187" s="52">
        <v>5</v>
      </c>
      <c r="C187" s="6" t="s">
        <v>47</v>
      </c>
      <c r="D187" s="51"/>
      <c r="E187" s="51"/>
      <c r="F187" s="51"/>
      <c r="G187" s="11"/>
    </row>
    <row r="188" spans="1:7">
      <c r="A188" s="153"/>
      <c r="B188" s="79">
        <v>5.8</v>
      </c>
      <c r="C188" s="78" t="s">
        <v>23</v>
      </c>
      <c r="D188" s="51"/>
      <c r="E188" s="51"/>
      <c r="F188" s="51"/>
      <c r="G188" s="11"/>
    </row>
    <row r="189" spans="1:7">
      <c r="A189" s="153"/>
      <c r="B189" s="15">
        <v>63</v>
      </c>
      <c r="C189" s="6" t="s">
        <v>12</v>
      </c>
      <c r="D189" s="11"/>
      <c r="E189" s="11"/>
      <c r="F189" s="11"/>
      <c r="G189" s="11"/>
    </row>
    <row r="190" spans="1:7">
      <c r="A190" s="153"/>
      <c r="B190" s="52">
        <v>45</v>
      </c>
      <c r="C190" s="6" t="s">
        <v>13</v>
      </c>
      <c r="D190" s="11"/>
      <c r="E190" s="11"/>
      <c r="F190" s="11"/>
      <c r="G190" s="11"/>
    </row>
    <row r="191" spans="1:7">
      <c r="A191" s="153"/>
      <c r="B191" s="52" t="s">
        <v>249</v>
      </c>
      <c r="C191" s="53" t="s">
        <v>101</v>
      </c>
      <c r="D191" s="58">
        <v>0</v>
      </c>
      <c r="E191" s="103">
        <v>157203</v>
      </c>
      <c r="F191" s="103">
        <v>157203</v>
      </c>
      <c r="G191" s="41">
        <v>93312</v>
      </c>
    </row>
    <row r="192" spans="1:7" ht="13.95" customHeight="1">
      <c r="A192" s="153"/>
      <c r="B192" s="81" t="s">
        <v>50</v>
      </c>
      <c r="C192" s="80" t="s">
        <v>216</v>
      </c>
      <c r="D192" s="41">
        <v>106010</v>
      </c>
      <c r="E192" s="41">
        <v>78736</v>
      </c>
      <c r="F192" s="41">
        <v>78736</v>
      </c>
      <c r="G192" s="41">
        <v>78736</v>
      </c>
    </row>
    <row r="193" spans="1:7" ht="13.95" customHeight="1">
      <c r="A193" s="153"/>
      <c r="B193" s="81" t="s">
        <v>51</v>
      </c>
      <c r="C193" s="80" t="s">
        <v>52</v>
      </c>
      <c r="D193" s="42">
        <v>5824</v>
      </c>
      <c r="E193" s="42">
        <v>1656</v>
      </c>
      <c r="F193" s="42">
        <v>1656</v>
      </c>
      <c r="G193" s="41">
        <v>1656</v>
      </c>
    </row>
    <row r="194" spans="1:7" ht="26.4">
      <c r="A194" s="60"/>
      <c r="B194" s="157" t="s">
        <v>53</v>
      </c>
      <c r="C194" s="136" t="s">
        <v>147</v>
      </c>
      <c r="D194" s="87">
        <v>1366</v>
      </c>
      <c r="E194" s="87">
        <v>855</v>
      </c>
      <c r="F194" s="87">
        <v>855</v>
      </c>
      <c r="G194" s="77">
        <v>855</v>
      </c>
    </row>
    <row r="195" spans="1:7" ht="27" customHeight="1">
      <c r="A195" s="153"/>
      <c r="B195" s="81" t="s">
        <v>54</v>
      </c>
      <c r="C195" s="83" t="s">
        <v>217</v>
      </c>
      <c r="D195" s="42">
        <v>6831</v>
      </c>
      <c r="E195" s="42">
        <v>1703</v>
      </c>
      <c r="F195" s="42">
        <v>1703</v>
      </c>
      <c r="G195" s="41">
        <v>1703</v>
      </c>
    </row>
    <row r="196" spans="1:7" ht="27" customHeight="1">
      <c r="A196" s="153"/>
      <c r="B196" s="81" t="s">
        <v>55</v>
      </c>
      <c r="C196" s="83" t="s">
        <v>56</v>
      </c>
      <c r="D196" s="42">
        <v>10312</v>
      </c>
      <c r="E196" s="42">
        <v>3246</v>
      </c>
      <c r="F196" s="42">
        <v>3246</v>
      </c>
      <c r="G196" s="41">
        <v>3246</v>
      </c>
    </row>
    <row r="197" spans="1:7">
      <c r="A197" s="153"/>
      <c r="B197" s="81" t="s">
        <v>57</v>
      </c>
      <c r="C197" s="80" t="s">
        <v>58</v>
      </c>
      <c r="D197" s="42">
        <v>764</v>
      </c>
      <c r="E197" s="42">
        <v>800</v>
      </c>
      <c r="F197" s="42">
        <v>800</v>
      </c>
      <c r="G197" s="41">
        <v>800</v>
      </c>
    </row>
    <row r="198" spans="1:7">
      <c r="A198" s="153"/>
      <c r="B198" s="81" t="s">
        <v>59</v>
      </c>
      <c r="C198" s="80" t="s">
        <v>60</v>
      </c>
      <c r="D198" s="156">
        <v>2336</v>
      </c>
      <c r="E198" s="156">
        <v>962</v>
      </c>
      <c r="F198" s="156">
        <v>962</v>
      </c>
      <c r="G198" s="41">
        <v>962</v>
      </c>
    </row>
    <row r="199" spans="1:7" ht="13.95" customHeight="1">
      <c r="A199" s="153"/>
      <c r="B199" s="81" t="s">
        <v>199</v>
      </c>
      <c r="C199" s="80" t="s">
        <v>200</v>
      </c>
      <c r="D199" s="86">
        <v>0</v>
      </c>
      <c r="E199" s="86">
        <v>0</v>
      </c>
      <c r="F199" s="86">
        <v>0</v>
      </c>
      <c r="G199" s="66">
        <v>0</v>
      </c>
    </row>
    <row r="200" spans="1:7">
      <c r="A200" s="153" t="s">
        <v>8</v>
      </c>
      <c r="B200" s="52">
        <v>45</v>
      </c>
      <c r="C200" s="6" t="s">
        <v>13</v>
      </c>
      <c r="D200" s="64">
        <f t="shared" ref="D200:F200" si="16">SUM(D191:D199)</f>
        <v>133443</v>
      </c>
      <c r="E200" s="64">
        <f t="shared" si="16"/>
        <v>245161</v>
      </c>
      <c r="F200" s="64">
        <f t="shared" si="16"/>
        <v>245161</v>
      </c>
      <c r="G200" s="64">
        <v>181270</v>
      </c>
    </row>
    <row r="201" spans="1:7" ht="10.199999999999999" customHeight="1">
      <c r="A201" s="153"/>
      <c r="B201" s="81"/>
      <c r="C201" s="6"/>
      <c r="D201" s="82"/>
      <c r="E201" s="82"/>
      <c r="F201" s="82"/>
      <c r="G201" s="10"/>
    </row>
    <row r="202" spans="1:7" ht="14.4" customHeight="1">
      <c r="A202" s="153"/>
      <c r="B202" s="89">
        <v>46</v>
      </c>
      <c r="C202" s="6" t="s">
        <v>14</v>
      </c>
      <c r="D202" s="82"/>
      <c r="E202" s="82"/>
      <c r="F202" s="82"/>
      <c r="G202" s="10"/>
    </row>
    <row r="203" spans="1:7">
      <c r="A203" s="153"/>
      <c r="B203" s="52" t="s">
        <v>250</v>
      </c>
      <c r="C203" s="45" t="s">
        <v>101</v>
      </c>
      <c r="D203" s="58">
        <v>0</v>
      </c>
      <c r="E203" s="103">
        <v>25627</v>
      </c>
      <c r="F203" s="103">
        <v>25627</v>
      </c>
      <c r="G203" s="41">
        <v>28789</v>
      </c>
    </row>
    <row r="204" spans="1:7" ht="25.95" customHeight="1">
      <c r="A204" s="153"/>
      <c r="B204" s="81" t="s">
        <v>61</v>
      </c>
      <c r="C204" s="80" t="s">
        <v>62</v>
      </c>
      <c r="D204" s="41">
        <v>16064</v>
      </c>
      <c r="E204" s="41">
        <v>2992</v>
      </c>
      <c r="F204" s="41">
        <v>2992</v>
      </c>
      <c r="G204" s="41">
        <v>2992</v>
      </c>
    </row>
    <row r="205" spans="1:7" ht="14.4" customHeight="1">
      <c r="A205" s="153" t="s">
        <v>8</v>
      </c>
      <c r="B205" s="89">
        <v>46</v>
      </c>
      <c r="C205" s="6" t="s">
        <v>14</v>
      </c>
      <c r="D205" s="76">
        <f t="shared" ref="D205:F205" si="17">D204+D203</f>
        <v>16064</v>
      </c>
      <c r="E205" s="76">
        <f t="shared" si="17"/>
        <v>28619</v>
      </c>
      <c r="F205" s="76">
        <f t="shared" si="17"/>
        <v>28619</v>
      </c>
      <c r="G205" s="76">
        <v>31781</v>
      </c>
    </row>
    <row r="206" spans="1:7">
      <c r="A206" s="153"/>
      <c r="B206" s="81"/>
      <c r="C206" s="6"/>
      <c r="D206" s="10"/>
      <c r="E206" s="10"/>
      <c r="F206" s="10"/>
      <c r="G206" s="10"/>
    </row>
    <row r="207" spans="1:7" ht="14.4" customHeight="1">
      <c r="A207" s="153"/>
      <c r="B207" s="89">
        <v>47</v>
      </c>
      <c r="C207" s="6" t="s">
        <v>15</v>
      </c>
      <c r="D207" s="10"/>
      <c r="E207" s="10"/>
      <c r="F207" s="10"/>
      <c r="G207" s="10"/>
    </row>
    <row r="208" spans="1:7">
      <c r="A208" s="153"/>
      <c r="B208" s="52" t="s">
        <v>251</v>
      </c>
      <c r="C208" s="45" t="s">
        <v>101</v>
      </c>
      <c r="D208" s="58">
        <v>0</v>
      </c>
      <c r="E208" s="103">
        <v>19501</v>
      </c>
      <c r="F208" s="103">
        <v>19501</v>
      </c>
      <c r="G208" s="41">
        <v>18602</v>
      </c>
    </row>
    <row r="209" spans="1:7" ht="26.4">
      <c r="A209" s="153"/>
      <c r="B209" s="81" t="s">
        <v>63</v>
      </c>
      <c r="C209" s="6" t="s">
        <v>218</v>
      </c>
      <c r="D209" s="41">
        <v>24033</v>
      </c>
      <c r="E209" s="41">
        <v>2960</v>
      </c>
      <c r="F209" s="41">
        <v>2960</v>
      </c>
      <c r="G209" s="41">
        <v>2960</v>
      </c>
    </row>
    <row r="210" spans="1:7" ht="14.4" customHeight="1">
      <c r="A210" s="153"/>
      <c r="B210" s="81" t="s">
        <v>64</v>
      </c>
      <c r="C210" s="6" t="s">
        <v>60</v>
      </c>
      <c r="D210" s="87">
        <v>392</v>
      </c>
      <c r="E210" s="75">
        <v>0</v>
      </c>
      <c r="F210" s="75">
        <v>0</v>
      </c>
      <c r="G210" s="75">
        <v>0</v>
      </c>
    </row>
    <row r="211" spans="1:7" ht="14.4" customHeight="1">
      <c r="A211" s="153" t="s">
        <v>8</v>
      </c>
      <c r="B211" s="89">
        <v>47</v>
      </c>
      <c r="C211" s="6" t="s">
        <v>15</v>
      </c>
      <c r="D211" s="77">
        <f t="shared" ref="D211:F211" si="18">SUM(D208:D210)</f>
        <v>24425</v>
      </c>
      <c r="E211" s="77">
        <f t="shared" si="18"/>
        <v>22461</v>
      </c>
      <c r="F211" s="77">
        <f t="shared" si="18"/>
        <v>22461</v>
      </c>
      <c r="G211" s="77">
        <v>21562</v>
      </c>
    </row>
    <row r="212" spans="1:7">
      <c r="A212" s="153"/>
      <c r="B212" s="81"/>
      <c r="C212" s="6"/>
      <c r="D212" s="82"/>
      <c r="E212" s="82"/>
      <c r="F212" s="82"/>
      <c r="G212" s="10"/>
    </row>
    <row r="213" spans="1:7" ht="14.4" customHeight="1">
      <c r="A213" s="153"/>
      <c r="B213" s="89">
        <v>48</v>
      </c>
      <c r="C213" s="6" t="s">
        <v>16</v>
      </c>
      <c r="D213" s="82"/>
      <c r="E213" s="82"/>
      <c r="F213" s="82"/>
      <c r="G213" s="10"/>
    </row>
    <row r="214" spans="1:7">
      <c r="A214" s="153"/>
      <c r="B214" s="52" t="s">
        <v>252</v>
      </c>
      <c r="C214" s="45" t="s">
        <v>101</v>
      </c>
      <c r="D214" s="58">
        <v>0</v>
      </c>
      <c r="E214" s="103">
        <v>38067</v>
      </c>
      <c r="F214" s="103">
        <v>38067</v>
      </c>
      <c r="G214" s="41">
        <v>39153</v>
      </c>
    </row>
    <row r="215" spans="1:7" ht="25.95" customHeight="1">
      <c r="A215" s="153"/>
      <c r="B215" s="81" t="s">
        <v>65</v>
      </c>
      <c r="C215" s="80" t="s">
        <v>66</v>
      </c>
      <c r="D215" s="41">
        <v>23904</v>
      </c>
      <c r="E215" s="41">
        <v>2501</v>
      </c>
      <c r="F215" s="41">
        <v>2501</v>
      </c>
      <c r="G215" s="41">
        <v>2501</v>
      </c>
    </row>
    <row r="216" spans="1:7" ht="25.95" customHeight="1">
      <c r="A216" s="153"/>
      <c r="B216" s="81" t="s">
        <v>67</v>
      </c>
      <c r="C216" s="83" t="s">
        <v>232</v>
      </c>
      <c r="D216" s="87">
        <v>7997</v>
      </c>
      <c r="E216" s="87">
        <v>843</v>
      </c>
      <c r="F216" s="87">
        <v>843</v>
      </c>
      <c r="G216" s="77">
        <v>843</v>
      </c>
    </row>
    <row r="217" spans="1:7" ht="14.4" customHeight="1">
      <c r="A217" s="153" t="s">
        <v>8</v>
      </c>
      <c r="B217" s="89">
        <v>48</v>
      </c>
      <c r="C217" s="6" t="s">
        <v>16</v>
      </c>
      <c r="D217" s="77">
        <f t="shared" ref="D217:F217" si="19">SUM(D214:D216)</f>
        <v>31901</v>
      </c>
      <c r="E217" s="77">
        <f t="shared" si="19"/>
        <v>41411</v>
      </c>
      <c r="F217" s="77">
        <f t="shared" si="19"/>
        <v>41411</v>
      </c>
      <c r="G217" s="77">
        <v>42497</v>
      </c>
    </row>
    <row r="218" spans="1:7" ht="14.4" customHeight="1">
      <c r="A218" s="153"/>
      <c r="B218" s="89"/>
      <c r="C218" s="6"/>
      <c r="D218" s="10"/>
      <c r="E218" s="10"/>
      <c r="F218" s="10"/>
      <c r="G218" s="10"/>
    </row>
    <row r="219" spans="1:7" ht="14.4" customHeight="1">
      <c r="A219" s="153"/>
      <c r="B219" s="89">
        <v>52</v>
      </c>
      <c r="C219" s="6" t="s">
        <v>260</v>
      </c>
      <c r="D219" s="10"/>
      <c r="E219" s="10"/>
      <c r="F219" s="10"/>
      <c r="G219" s="10"/>
    </row>
    <row r="220" spans="1:7" ht="14.4" customHeight="1">
      <c r="A220" s="153"/>
      <c r="B220" s="89" t="s">
        <v>262</v>
      </c>
      <c r="C220" s="6" t="s">
        <v>240</v>
      </c>
      <c r="D220" s="66">
        <v>0</v>
      </c>
      <c r="E220" s="66">
        <v>0</v>
      </c>
      <c r="F220" s="41">
        <v>1</v>
      </c>
      <c r="G220" s="41">
        <v>14989</v>
      </c>
    </row>
    <row r="221" spans="1:7" ht="26.4">
      <c r="A221" s="153"/>
      <c r="B221" s="89" t="s">
        <v>261</v>
      </c>
      <c r="C221" s="6" t="s">
        <v>263</v>
      </c>
      <c r="D221" s="75">
        <v>0</v>
      </c>
      <c r="E221" s="75">
        <v>0</v>
      </c>
      <c r="F221" s="77">
        <v>1</v>
      </c>
      <c r="G221" s="77">
        <v>1</v>
      </c>
    </row>
    <row r="222" spans="1:7" ht="14.4" customHeight="1">
      <c r="A222" s="153" t="s">
        <v>264</v>
      </c>
      <c r="B222" s="89">
        <v>52</v>
      </c>
      <c r="C222" s="6" t="s">
        <v>260</v>
      </c>
      <c r="D222" s="75">
        <f t="shared" ref="D222:E222" si="20">SUM(D220:D221)</f>
        <v>0</v>
      </c>
      <c r="E222" s="75">
        <f t="shared" si="20"/>
        <v>0</v>
      </c>
      <c r="F222" s="90">
        <f>SUM(F220:F221)</f>
        <v>2</v>
      </c>
      <c r="G222" s="90">
        <v>14990</v>
      </c>
    </row>
    <row r="223" spans="1:7" ht="14.4" customHeight="1">
      <c r="A223" s="153" t="s">
        <v>8</v>
      </c>
      <c r="B223" s="15">
        <v>63</v>
      </c>
      <c r="C223" s="6" t="s">
        <v>12</v>
      </c>
      <c r="D223" s="158">
        <f t="shared" ref="D223:F223" si="21">D217+D211+D205+D200+D222</f>
        <v>205833</v>
      </c>
      <c r="E223" s="158">
        <f t="shared" si="21"/>
        <v>337652</v>
      </c>
      <c r="F223" s="158">
        <f t="shared" si="21"/>
        <v>337654</v>
      </c>
      <c r="G223" s="158">
        <v>292100</v>
      </c>
    </row>
    <row r="224" spans="1:7" ht="14.4" customHeight="1">
      <c r="A224" s="153" t="s">
        <v>8</v>
      </c>
      <c r="B224" s="79">
        <v>5.8</v>
      </c>
      <c r="C224" s="78" t="s">
        <v>23</v>
      </c>
      <c r="D224" s="76">
        <f t="shared" ref="D224:F225" si="22">D223</f>
        <v>205833</v>
      </c>
      <c r="E224" s="88">
        <f t="shared" si="22"/>
        <v>337652</v>
      </c>
      <c r="F224" s="76">
        <f t="shared" si="22"/>
        <v>337654</v>
      </c>
      <c r="G224" s="76">
        <v>292100</v>
      </c>
    </row>
    <row r="225" spans="1:7" ht="14.4" customHeight="1">
      <c r="A225" s="153" t="s">
        <v>8</v>
      </c>
      <c r="B225" s="52">
        <v>5</v>
      </c>
      <c r="C225" s="6" t="s">
        <v>47</v>
      </c>
      <c r="D225" s="76">
        <f t="shared" si="22"/>
        <v>205833</v>
      </c>
      <c r="E225" s="76">
        <f t="shared" si="22"/>
        <v>337652</v>
      </c>
      <c r="F225" s="76">
        <f t="shared" si="22"/>
        <v>337654</v>
      </c>
      <c r="G225" s="76">
        <v>292100</v>
      </c>
    </row>
    <row r="226" spans="1:7" ht="14.4" customHeight="1">
      <c r="A226" s="153"/>
      <c r="B226" s="52"/>
      <c r="C226" s="6"/>
      <c r="D226" s="10"/>
      <c r="E226" s="10"/>
      <c r="F226" s="10"/>
      <c r="G226" s="10"/>
    </row>
    <row r="227" spans="1:7" ht="13.5" customHeight="1">
      <c r="A227" s="153"/>
      <c r="B227" s="15">
        <v>80</v>
      </c>
      <c r="C227" s="6" t="s">
        <v>11</v>
      </c>
      <c r="D227" s="11"/>
      <c r="E227" s="11"/>
      <c r="F227" s="11"/>
      <c r="G227" s="11"/>
    </row>
    <row r="228" spans="1:7" ht="14.4" customHeight="1">
      <c r="A228" s="153"/>
      <c r="B228" s="79">
        <v>80.001000000000005</v>
      </c>
      <c r="C228" s="78" t="s">
        <v>68</v>
      </c>
      <c r="D228" s="11"/>
      <c r="E228" s="11"/>
      <c r="F228" s="11"/>
      <c r="G228" s="11"/>
    </row>
    <row r="229" spans="1:7" ht="14.4" customHeight="1">
      <c r="A229" s="153"/>
      <c r="B229" s="91">
        <v>0.44</v>
      </c>
      <c r="C229" s="6" t="s">
        <v>48</v>
      </c>
      <c r="D229" s="11"/>
      <c r="E229" s="11"/>
      <c r="F229" s="11"/>
      <c r="G229" s="11"/>
    </row>
    <row r="230" spans="1:7" ht="14.4" customHeight="1">
      <c r="A230" s="153"/>
      <c r="B230" s="81" t="s">
        <v>69</v>
      </c>
      <c r="C230" s="80" t="s">
        <v>70</v>
      </c>
      <c r="D230" s="48">
        <v>822742</v>
      </c>
      <c r="E230" s="156">
        <v>988529</v>
      </c>
      <c r="F230" s="48">
        <f>60000+E230</f>
        <v>1048529</v>
      </c>
      <c r="G230" s="41">
        <v>1087504</v>
      </c>
    </row>
    <row r="231" spans="1:7" ht="14.4" customHeight="1">
      <c r="A231" s="153"/>
      <c r="B231" s="81" t="s">
        <v>253</v>
      </c>
      <c r="C231" s="80" t="s">
        <v>101</v>
      </c>
      <c r="D231" s="58">
        <v>0</v>
      </c>
      <c r="E231" s="156">
        <v>245</v>
      </c>
      <c r="F231" s="103">
        <v>245</v>
      </c>
      <c r="G231" s="41">
        <v>36716</v>
      </c>
    </row>
    <row r="232" spans="1:7" ht="14.4" customHeight="1">
      <c r="A232" s="153"/>
      <c r="B232" s="81" t="s">
        <v>71</v>
      </c>
      <c r="C232" s="80" t="s">
        <v>72</v>
      </c>
      <c r="D232" s="47">
        <v>1976</v>
      </c>
      <c r="E232" s="103">
        <v>1976</v>
      </c>
      <c r="F232" s="103">
        <v>1976</v>
      </c>
      <c r="G232" s="41">
        <v>2174</v>
      </c>
    </row>
    <row r="233" spans="1:7" ht="14.4" customHeight="1">
      <c r="A233" s="153"/>
      <c r="B233" s="81" t="s">
        <v>73</v>
      </c>
      <c r="C233" s="80" t="s">
        <v>74</v>
      </c>
      <c r="D233" s="103">
        <v>10325</v>
      </c>
      <c r="E233" s="103">
        <v>10325</v>
      </c>
      <c r="F233" s="48">
        <v>10325</v>
      </c>
      <c r="G233" s="41">
        <v>10325</v>
      </c>
    </row>
    <row r="234" spans="1:7" ht="14.4" customHeight="1">
      <c r="A234" s="153"/>
      <c r="B234" s="81" t="s">
        <v>75</v>
      </c>
      <c r="C234" s="80" t="s">
        <v>76</v>
      </c>
      <c r="D234" s="58">
        <v>0</v>
      </c>
      <c r="E234" s="103">
        <v>1</v>
      </c>
      <c r="F234" s="103">
        <v>1</v>
      </c>
      <c r="G234" s="41">
        <v>1</v>
      </c>
    </row>
    <row r="235" spans="1:7" ht="27" customHeight="1">
      <c r="A235" s="153"/>
      <c r="B235" s="81" t="s">
        <v>228</v>
      </c>
      <c r="C235" s="80" t="s">
        <v>230</v>
      </c>
      <c r="D235" s="58">
        <v>0</v>
      </c>
      <c r="E235" s="103">
        <v>169602</v>
      </c>
      <c r="F235" s="103">
        <v>169602</v>
      </c>
      <c r="G235" s="66">
        <v>0</v>
      </c>
    </row>
    <row r="236" spans="1:7" ht="13.95" customHeight="1">
      <c r="A236" s="153"/>
      <c r="B236" s="81" t="s">
        <v>77</v>
      </c>
      <c r="C236" s="80" t="s">
        <v>49</v>
      </c>
      <c r="D236" s="42">
        <v>22561</v>
      </c>
      <c r="E236" s="42">
        <v>12500</v>
      </c>
      <c r="F236" s="42">
        <v>12500</v>
      </c>
      <c r="G236" s="41">
        <v>43000</v>
      </c>
    </row>
    <row r="237" spans="1:7" ht="13.95" customHeight="1">
      <c r="A237" s="153"/>
      <c r="B237" s="81" t="s">
        <v>78</v>
      </c>
      <c r="C237" s="80" t="s">
        <v>79</v>
      </c>
      <c r="D237" s="103">
        <v>4300</v>
      </c>
      <c r="E237" s="42">
        <v>4300</v>
      </c>
      <c r="F237" s="42">
        <v>4300</v>
      </c>
      <c r="G237" s="41">
        <v>2970</v>
      </c>
    </row>
    <row r="238" spans="1:7" ht="13.95" customHeight="1">
      <c r="A238" s="60" t="s">
        <v>8</v>
      </c>
      <c r="B238" s="150">
        <v>0.44</v>
      </c>
      <c r="C238" s="138" t="s">
        <v>48</v>
      </c>
      <c r="D238" s="76">
        <f t="shared" ref="D238:F238" si="23">SUM(D230:D237)</f>
        <v>861904</v>
      </c>
      <c r="E238" s="88">
        <f t="shared" si="23"/>
        <v>1187478</v>
      </c>
      <c r="F238" s="76">
        <f t="shared" si="23"/>
        <v>1247478</v>
      </c>
      <c r="G238" s="88">
        <v>1182690</v>
      </c>
    </row>
    <row r="239" spans="1:7" ht="13.5" customHeight="1">
      <c r="A239" s="153"/>
      <c r="B239" s="15"/>
      <c r="C239" s="6"/>
      <c r="D239" s="10"/>
      <c r="E239" s="10"/>
      <c r="F239" s="10"/>
      <c r="G239" s="10"/>
    </row>
    <row r="240" spans="1:7" ht="14.4" customHeight="1">
      <c r="A240" s="153"/>
      <c r="B240" s="91">
        <v>0.46</v>
      </c>
      <c r="C240" s="6" t="s">
        <v>14</v>
      </c>
      <c r="D240" s="51"/>
      <c r="E240" s="51"/>
      <c r="F240" s="51"/>
      <c r="G240" s="11"/>
    </row>
    <row r="241" spans="1:7" ht="14.4" customHeight="1">
      <c r="A241" s="153"/>
      <c r="B241" s="81" t="s">
        <v>80</v>
      </c>
      <c r="C241" s="6" t="s">
        <v>70</v>
      </c>
      <c r="D241" s="46">
        <v>141930</v>
      </c>
      <c r="E241" s="47">
        <v>191381</v>
      </c>
      <c r="F241" s="46">
        <v>191381</v>
      </c>
      <c r="G241" s="41">
        <v>176771</v>
      </c>
    </row>
    <row r="242" spans="1:7" ht="14.4" customHeight="1">
      <c r="A242" s="153"/>
      <c r="B242" s="81" t="s">
        <v>81</v>
      </c>
      <c r="C242" s="6" t="s">
        <v>72</v>
      </c>
      <c r="D242" s="47">
        <v>296</v>
      </c>
      <c r="E242" s="47">
        <v>296</v>
      </c>
      <c r="F242" s="47">
        <v>296</v>
      </c>
      <c r="G242" s="41">
        <v>326</v>
      </c>
    </row>
    <row r="243" spans="1:7" ht="14.4" customHeight="1">
      <c r="A243" s="153"/>
      <c r="B243" s="81" t="s">
        <v>82</v>
      </c>
      <c r="C243" s="6" t="s">
        <v>74</v>
      </c>
      <c r="D243" s="47">
        <v>650</v>
      </c>
      <c r="E243" s="156">
        <v>650</v>
      </c>
      <c r="F243" s="156">
        <v>650</v>
      </c>
      <c r="G243" s="41">
        <v>715</v>
      </c>
    </row>
    <row r="244" spans="1:7" ht="14.4" customHeight="1">
      <c r="A244" s="153" t="s">
        <v>8</v>
      </c>
      <c r="B244" s="91">
        <v>0.46</v>
      </c>
      <c r="C244" s="6" t="s">
        <v>14</v>
      </c>
      <c r="D244" s="76">
        <f t="shared" ref="D244:F244" si="24">SUM(D241:D243)</f>
        <v>142876</v>
      </c>
      <c r="E244" s="88">
        <f t="shared" si="24"/>
        <v>192327</v>
      </c>
      <c r="F244" s="76">
        <f t="shared" si="24"/>
        <v>192327</v>
      </c>
      <c r="G244" s="76">
        <v>177812</v>
      </c>
    </row>
    <row r="245" spans="1:7" ht="13.5" customHeight="1">
      <c r="A245" s="153"/>
      <c r="B245" s="15"/>
      <c r="C245" s="6"/>
      <c r="D245" s="10"/>
      <c r="E245" s="10"/>
      <c r="F245" s="10"/>
      <c r="G245" s="10"/>
    </row>
    <row r="246" spans="1:7" ht="13.5" customHeight="1">
      <c r="A246" s="153"/>
      <c r="B246" s="91">
        <v>0.47</v>
      </c>
      <c r="C246" s="6" t="s">
        <v>15</v>
      </c>
      <c r="D246" s="11"/>
      <c r="E246" s="11"/>
      <c r="F246" s="11"/>
      <c r="G246" s="11"/>
    </row>
    <row r="247" spans="1:7" ht="13.5" customHeight="1">
      <c r="A247" s="153"/>
      <c r="B247" s="81" t="s">
        <v>83</v>
      </c>
      <c r="C247" s="6" t="s">
        <v>70</v>
      </c>
      <c r="D247" s="48">
        <v>101809</v>
      </c>
      <c r="E247" s="103">
        <v>161535</v>
      </c>
      <c r="F247" s="48">
        <v>161535</v>
      </c>
      <c r="G247" s="41">
        <v>157145</v>
      </c>
    </row>
    <row r="248" spans="1:7" ht="13.5" customHeight="1">
      <c r="A248" s="153"/>
      <c r="B248" s="81" t="s">
        <v>84</v>
      </c>
      <c r="C248" s="6" t="s">
        <v>72</v>
      </c>
      <c r="D248" s="103">
        <v>150</v>
      </c>
      <c r="E248" s="103">
        <v>150</v>
      </c>
      <c r="F248" s="103">
        <v>150</v>
      </c>
      <c r="G248" s="41">
        <v>165</v>
      </c>
    </row>
    <row r="249" spans="1:7" ht="13.5" customHeight="1">
      <c r="A249" s="153"/>
      <c r="B249" s="81" t="s">
        <v>85</v>
      </c>
      <c r="C249" s="6" t="s">
        <v>74</v>
      </c>
      <c r="D249" s="103">
        <v>360</v>
      </c>
      <c r="E249" s="87">
        <v>360</v>
      </c>
      <c r="F249" s="87">
        <v>360</v>
      </c>
      <c r="G249" s="77">
        <v>396</v>
      </c>
    </row>
    <row r="250" spans="1:7" ht="13.5" customHeight="1">
      <c r="A250" s="153" t="s">
        <v>8</v>
      </c>
      <c r="B250" s="91">
        <v>0.47</v>
      </c>
      <c r="C250" s="6" t="s">
        <v>15</v>
      </c>
      <c r="D250" s="76">
        <f t="shared" ref="D250:F250" si="25">SUM(D247:D249)</f>
        <v>102319</v>
      </c>
      <c r="E250" s="87">
        <f t="shared" si="25"/>
        <v>162045</v>
      </c>
      <c r="F250" s="77">
        <f t="shared" si="25"/>
        <v>162045</v>
      </c>
      <c r="G250" s="77">
        <v>157706</v>
      </c>
    </row>
    <row r="251" spans="1:7" ht="10.199999999999999" customHeight="1">
      <c r="A251" s="153"/>
      <c r="B251" s="15"/>
      <c r="C251" s="6"/>
      <c r="D251" s="10"/>
      <c r="E251" s="10"/>
      <c r="F251" s="10"/>
      <c r="G251" s="10"/>
    </row>
    <row r="252" spans="1:7" ht="13.5" customHeight="1">
      <c r="A252" s="153"/>
      <c r="B252" s="91">
        <v>0.48</v>
      </c>
      <c r="C252" s="6" t="s">
        <v>16</v>
      </c>
      <c r="D252" s="51"/>
      <c r="E252" s="51"/>
      <c r="F252" s="51"/>
      <c r="G252" s="11"/>
    </row>
    <row r="253" spans="1:7" ht="13.5" customHeight="1">
      <c r="A253" s="153"/>
      <c r="B253" s="81" t="s">
        <v>86</v>
      </c>
      <c r="C253" s="6" t="s">
        <v>70</v>
      </c>
      <c r="D253" s="46">
        <v>161764</v>
      </c>
      <c r="E253" s="47">
        <v>190947</v>
      </c>
      <c r="F253" s="46">
        <v>190947</v>
      </c>
      <c r="G253" s="41">
        <v>178415</v>
      </c>
    </row>
    <row r="254" spans="1:7" ht="13.5" customHeight="1">
      <c r="A254" s="153"/>
      <c r="B254" s="81" t="s">
        <v>87</v>
      </c>
      <c r="C254" s="6" t="s">
        <v>72</v>
      </c>
      <c r="D254" s="47">
        <v>150</v>
      </c>
      <c r="E254" s="47">
        <v>150</v>
      </c>
      <c r="F254" s="47">
        <v>150</v>
      </c>
      <c r="G254" s="41">
        <v>165</v>
      </c>
    </row>
    <row r="255" spans="1:7" ht="13.5" customHeight="1">
      <c r="A255" s="153"/>
      <c r="B255" s="81" t="s">
        <v>88</v>
      </c>
      <c r="C255" s="6" t="s">
        <v>74</v>
      </c>
      <c r="D255" s="47">
        <v>589</v>
      </c>
      <c r="E255" s="156">
        <v>590</v>
      </c>
      <c r="F255" s="156">
        <v>590</v>
      </c>
      <c r="G255" s="41">
        <v>649</v>
      </c>
    </row>
    <row r="256" spans="1:7" ht="13.5" customHeight="1">
      <c r="A256" s="153" t="s">
        <v>8</v>
      </c>
      <c r="B256" s="91">
        <v>0.48</v>
      </c>
      <c r="C256" s="6" t="s">
        <v>16</v>
      </c>
      <c r="D256" s="76">
        <f t="shared" ref="D256:F256" si="26">SUM(D253:D255)</f>
        <v>162503</v>
      </c>
      <c r="E256" s="88">
        <f t="shared" si="26"/>
        <v>191687</v>
      </c>
      <c r="F256" s="76">
        <f t="shared" si="26"/>
        <v>191687</v>
      </c>
      <c r="G256" s="76">
        <v>179229</v>
      </c>
    </row>
    <row r="257" spans="1:7" ht="10.199999999999999" customHeight="1">
      <c r="A257" s="153"/>
      <c r="B257" s="91"/>
      <c r="C257" s="6"/>
      <c r="D257" s="10"/>
      <c r="E257" s="10"/>
      <c r="F257" s="10"/>
      <c r="G257" s="10"/>
    </row>
    <row r="258" spans="1:7" ht="13.5" customHeight="1">
      <c r="A258" s="153"/>
      <c r="B258" s="91">
        <v>0.49</v>
      </c>
      <c r="C258" s="6" t="s">
        <v>169</v>
      </c>
      <c r="D258" s="10"/>
      <c r="E258" s="10"/>
      <c r="F258" s="10"/>
      <c r="G258" s="10"/>
    </row>
    <row r="259" spans="1:7">
      <c r="A259" s="153"/>
      <c r="B259" s="159" t="s">
        <v>159</v>
      </c>
      <c r="C259" s="6" t="s">
        <v>168</v>
      </c>
      <c r="D259" s="87">
        <v>18000</v>
      </c>
      <c r="E259" s="87">
        <v>20000</v>
      </c>
      <c r="F259" s="87">
        <f>E259+3211</f>
        <v>23211</v>
      </c>
      <c r="G259" s="77">
        <v>22355</v>
      </c>
    </row>
    <row r="260" spans="1:7" ht="13.5" customHeight="1">
      <c r="A260" s="153" t="s">
        <v>8</v>
      </c>
      <c r="B260" s="91">
        <v>0.49</v>
      </c>
      <c r="C260" s="6" t="s">
        <v>169</v>
      </c>
      <c r="D260" s="87">
        <f t="shared" ref="D260:E260" si="27">SUM(D259:D259)</f>
        <v>18000</v>
      </c>
      <c r="E260" s="87">
        <f t="shared" si="27"/>
        <v>20000</v>
      </c>
      <c r="F260" s="87">
        <f t="shared" ref="F260" si="28">SUM(F259:F259)</f>
        <v>23211</v>
      </c>
      <c r="G260" s="77">
        <v>22355</v>
      </c>
    </row>
    <row r="261" spans="1:7" ht="10.199999999999999" customHeight="1">
      <c r="A261" s="153"/>
      <c r="B261" s="91"/>
      <c r="C261" s="6"/>
      <c r="D261" s="72"/>
      <c r="E261" s="72"/>
      <c r="F261" s="72"/>
      <c r="G261" s="10"/>
    </row>
    <row r="262" spans="1:7" ht="15" customHeight="1">
      <c r="A262" s="153"/>
      <c r="B262" s="91">
        <v>0.5</v>
      </c>
      <c r="C262" s="6" t="s">
        <v>177</v>
      </c>
      <c r="D262" s="72"/>
      <c r="E262" s="72"/>
      <c r="F262" s="72"/>
      <c r="G262" s="10"/>
    </row>
    <row r="263" spans="1:7" ht="15" customHeight="1">
      <c r="A263" s="153"/>
      <c r="B263" s="91" t="s">
        <v>178</v>
      </c>
      <c r="C263" s="80" t="s">
        <v>70</v>
      </c>
      <c r="D263" s="66">
        <v>0</v>
      </c>
      <c r="E263" s="42">
        <v>1</v>
      </c>
      <c r="F263" s="42">
        <v>1</v>
      </c>
      <c r="G263" s="41">
        <v>1</v>
      </c>
    </row>
    <row r="264" spans="1:7" ht="15" customHeight="1">
      <c r="A264" s="153"/>
      <c r="B264" s="91" t="s">
        <v>179</v>
      </c>
      <c r="C264" s="80" t="s">
        <v>72</v>
      </c>
      <c r="D264" s="42">
        <v>50</v>
      </c>
      <c r="E264" s="42">
        <v>50</v>
      </c>
      <c r="F264" s="42">
        <v>50</v>
      </c>
      <c r="G264" s="41">
        <v>55</v>
      </c>
    </row>
    <row r="265" spans="1:7" ht="15" customHeight="1">
      <c r="A265" s="153"/>
      <c r="B265" s="91" t="s">
        <v>180</v>
      </c>
      <c r="C265" s="80" t="s">
        <v>74</v>
      </c>
      <c r="D265" s="42">
        <v>2000</v>
      </c>
      <c r="E265" s="42">
        <v>2000</v>
      </c>
      <c r="F265" s="42">
        <v>2000</v>
      </c>
      <c r="G265" s="41">
        <v>2200</v>
      </c>
    </row>
    <row r="266" spans="1:7" ht="15" customHeight="1">
      <c r="A266" s="153" t="s">
        <v>8</v>
      </c>
      <c r="B266" s="91">
        <v>0.5</v>
      </c>
      <c r="C266" s="6" t="s">
        <v>177</v>
      </c>
      <c r="D266" s="88">
        <f t="shared" ref="D266:F266" si="29">SUM(D263:D265)</f>
        <v>2050</v>
      </c>
      <c r="E266" s="88">
        <f t="shared" si="29"/>
        <v>2051</v>
      </c>
      <c r="F266" s="88">
        <f t="shared" si="29"/>
        <v>2051</v>
      </c>
      <c r="G266" s="88">
        <v>2256</v>
      </c>
    </row>
    <row r="267" spans="1:7" ht="15" customHeight="1">
      <c r="A267" s="153"/>
      <c r="B267" s="91"/>
      <c r="C267" s="6"/>
      <c r="D267" s="72"/>
      <c r="E267" s="72"/>
      <c r="F267" s="72"/>
      <c r="G267" s="72"/>
    </row>
    <row r="268" spans="1:7" ht="15" customHeight="1">
      <c r="A268" s="153"/>
      <c r="B268" s="91">
        <v>0.51</v>
      </c>
      <c r="C268" s="6" t="s">
        <v>201</v>
      </c>
      <c r="D268" s="10"/>
      <c r="E268" s="10"/>
      <c r="F268" s="10"/>
      <c r="G268" s="10"/>
    </row>
    <row r="269" spans="1:7" ht="15" customHeight="1">
      <c r="A269" s="153"/>
      <c r="B269" s="91" t="s">
        <v>202</v>
      </c>
      <c r="C269" s="80" t="s">
        <v>168</v>
      </c>
      <c r="D269" s="66">
        <v>0</v>
      </c>
      <c r="E269" s="42">
        <v>1</v>
      </c>
      <c r="F269" s="42">
        <v>1</v>
      </c>
      <c r="G269" s="66">
        <v>0</v>
      </c>
    </row>
    <row r="270" spans="1:7" ht="15" customHeight="1">
      <c r="A270" s="153" t="s">
        <v>8</v>
      </c>
      <c r="B270" s="91">
        <v>0.51</v>
      </c>
      <c r="C270" s="6" t="s">
        <v>201</v>
      </c>
      <c r="D270" s="67">
        <f t="shared" ref="D270:F270" si="30">SUM(D269:D269)</f>
        <v>0</v>
      </c>
      <c r="E270" s="88">
        <f t="shared" si="30"/>
        <v>1</v>
      </c>
      <c r="F270" s="88">
        <f t="shared" si="30"/>
        <v>1</v>
      </c>
      <c r="G270" s="67">
        <v>0</v>
      </c>
    </row>
    <row r="271" spans="1:7" ht="15" customHeight="1">
      <c r="A271" s="153"/>
      <c r="B271" s="91"/>
      <c r="C271" s="6"/>
      <c r="D271" s="72"/>
      <c r="E271" s="72"/>
      <c r="F271" s="72"/>
      <c r="G271" s="72"/>
    </row>
    <row r="272" spans="1:7" ht="15" customHeight="1">
      <c r="A272" s="153"/>
      <c r="B272" s="92">
        <v>60</v>
      </c>
      <c r="C272" s="6" t="s">
        <v>293</v>
      </c>
      <c r="D272" s="72"/>
      <c r="E272" s="72"/>
      <c r="F272" s="72"/>
      <c r="G272" s="72"/>
    </row>
    <row r="273" spans="1:7" ht="15" customHeight="1">
      <c r="A273" s="153"/>
      <c r="B273" s="92">
        <v>52</v>
      </c>
      <c r="C273" s="6" t="s">
        <v>265</v>
      </c>
      <c r="D273" s="72"/>
      <c r="E273" s="72"/>
      <c r="F273" s="72"/>
      <c r="G273" s="72"/>
    </row>
    <row r="274" spans="1:7" ht="15" customHeight="1">
      <c r="A274" s="153"/>
      <c r="B274" s="91" t="s">
        <v>266</v>
      </c>
      <c r="C274" s="6" t="s">
        <v>70</v>
      </c>
      <c r="D274" s="66">
        <v>0</v>
      </c>
      <c r="E274" s="66">
        <v>0</v>
      </c>
      <c r="F274" s="42">
        <v>1</v>
      </c>
      <c r="G274" s="66">
        <v>0</v>
      </c>
    </row>
    <row r="275" spans="1:7" ht="15" customHeight="1">
      <c r="A275" s="153"/>
      <c r="B275" s="91" t="s">
        <v>268</v>
      </c>
      <c r="C275" s="6" t="s">
        <v>269</v>
      </c>
      <c r="D275" s="66">
        <v>0</v>
      </c>
      <c r="E275" s="66">
        <v>0</v>
      </c>
      <c r="F275" s="42">
        <v>1</v>
      </c>
      <c r="G275" s="42">
        <v>1</v>
      </c>
    </row>
    <row r="276" spans="1:7" ht="15" customHeight="1">
      <c r="A276" s="153"/>
      <c r="B276" s="91" t="s">
        <v>267</v>
      </c>
      <c r="C276" s="6" t="s">
        <v>270</v>
      </c>
      <c r="D276" s="66">
        <v>0</v>
      </c>
      <c r="E276" s="66">
        <v>0</v>
      </c>
      <c r="F276" s="42">
        <v>1</v>
      </c>
      <c r="G276" s="42">
        <v>1</v>
      </c>
    </row>
    <row r="277" spans="1:7" ht="15" customHeight="1">
      <c r="A277" s="153" t="s">
        <v>8</v>
      </c>
      <c r="B277" s="92">
        <v>52</v>
      </c>
      <c r="C277" s="6" t="s">
        <v>265</v>
      </c>
      <c r="D277" s="67">
        <f>SUM(D274:D276)</f>
        <v>0</v>
      </c>
      <c r="E277" s="67">
        <f t="shared" ref="E277:F277" si="31">SUM(E274:E276)</f>
        <v>0</v>
      </c>
      <c r="F277" s="88">
        <f t="shared" si="31"/>
        <v>3</v>
      </c>
      <c r="G277" s="88">
        <v>2</v>
      </c>
    </row>
    <row r="278" spans="1:7" ht="15" customHeight="1">
      <c r="A278" s="153" t="s">
        <v>8</v>
      </c>
      <c r="B278" s="79">
        <v>80.001000000000005</v>
      </c>
      <c r="C278" s="78" t="s">
        <v>68</v>
      </c>
      <c r="D278" s="88">
        <f>D256+D250+D244+D238+D260+D266+D270+D277</f>
        <v>1289652</v>
      </c>
      <c r="E278" s="88">
        <f t="shared" ref="E278:F278" si="32">E256+E250+E244+E238+E260+E266+E270+E277</f>
        <v>1755589</v>
      </c>
      <c r="F278" s="88">
        <f t="shared" si="32"/>
        <v>1818803</v>
      </c>
      <c r="G278" s="88">
        <v>1722050</v>
      </c>
    </row>
    <row r="279" spans="1:7" ht="14.4" customHeight="1">
      <c r="A279" s="153" t="s">
        <v>8</v>
      </c>
      <c r="B279" s="15">
        <v>80</v>
      </c>
      <c r="C279" s="6" t="s">
        <v>11</v>
      </c>
      <c r="D279" s="76">
        <f>D278</f>
        <v>1289652</v>
      </c>
      <c r="E279" s="76">
        <f t="shared" ref="E279:F279" si="33">E278</f>
        <v>1755589</v>
      </c>
      <c r="F279" s="76">
        <f t="shared" si="33"/>
        <v>1818803</v>
      </c>
      <c r="G279" s="76">
        <v>1722050</v>
      </c>
    </row>
    <row r="280" spans="1:7" ht="14.4" customHeight="1">
      <c r="A280" s="153" t="s">
        <v>8</v>
      </c>
      <c r="B280" s="69">
        <v>2801</v>
      </c>
      <c r="C280" s="78" t="s">
        <v>3</v>
      </c>
      <c r="D280" s="76">
        <f t="shared" ref="D280:F280" si="34">D279+D225+D185+D172</f>
        <v>2036051</v>
      </c>
      <c r="E280" s="88">
        <f t="shared" si="34"/>
        <v>2715745</v>
      </c>
      <c r="F280" s="88">
        <f t="shared" si="34"/>
        <v>2778961</v>
      </c>
      <c r="G280" s="88">
        <v>2837985</v>
      </c>
    </row>
    <row r="281" spans="1:7">
      <c r="A281" s="153"/>
      <c r="B281" s="69"/>
      <c r="C281" s="78"/>
      <c r="D281" s="93"/>
      <c r="E281" s="94"/>
      <c r="F281" s="93"/>
      <c r="G281" s="93"/>
    </row>
    <row r="282" spans="1:7" ht="13.95" customHeight="1">
      <c r="A282" s="153" t="s">
        <v>10</v>
      </c>
      <c r="B282" s="69">
        <v>2810</v>
      </c>
      <c r="C282" s="78" t="s">
        <v>207</v>
      </c>
      <c r="D282" s="95"/>
      <c r="E282" s="95"/>
      <c r="F282" s="95"/>
      <c r="G282" s="95"/>
    </row>
    <row r="283" spans="1:7" ht="13.95" customHeight="1">
      <c r="A283" s="153"/>
      <c r="B283" s="15">
        <v>60</v>
      </c>
      <c r="C283" s="6" t="s">
        <v>208</v>
      </c>
      <c r="D283" s="96"/>
      <c r="E283" s="96"/>
      <c r="F283" s="96"/>
      <c r="G283" s="96"/>
    </row>
    <row r="284" spans="1:7" ht="13.95" customHeight="1">
      <c r="A284" s="153"/>
      <c r="B284" s="97">
        <v>60.8</v>
      </c>
      <c r="C284" s="78" t="s">
        <v>23</v>
      </c>
      <c r="D284" s="95"/>
      <c r="E284" s="95"/>
      <c r="F284" s="95"/>
      <c r="G284" s="95"/>
    </row>
    <row r="285" spans="1:7" ht="13.95" customHeight="1">
      <c r="A285" s="153"/>
      <c r="B285" s="15">
        <v>62</v>
      </c>
      <c r="C285" s="6" t="s">
        <v>209</v>
      </c>
      <c r="D285" s="96"/>
      <c r="E285" s="96"/>
      <c r="F285" s="96"/>
      <c r="G285" s="96"/>
    </row>
    <row r="286" spans="1:7" ht="13.95" customHeight="1">
      <c r="A286" s="98"/>
      <c r="B286" s="81" t="s">
        <v>211</v>
      </c>
      <c r="C286" s="80" t="s">
        <v>210</v>
      </c>
      <c r="D286" s="99">
        <v>16838</v>
      </c>
      <c r="E286" s="99">
        <v>16838</v>
      </c>
      <c r="F286" s="99">
        <f>E286+11564</f>
        <v>28402</v>
      </c>
      <c r="G286" s="87">
        <v>19408</v>
      </c>
    </row>
    <row r="287" spans="1:7" ht="13.95" customHeight="1">
      <c r="A287" s="153" t="s">
        <v>8</v>
      </c>
      <c r="B287" s="15">
        <v>62</v>
      </c>
      <c r="C287" s="6" t="s">
        <v>209</v>
      </c>
      <c r="D287" s="87">
        <f t="shared" ref="D287:F287" si="35">SUM(D286:D286)</f>
        <v>16838</v>
      </c>
      <c r="E287" s="87">
        <f t="shared" si="35"/>
        <v>16838</v>
      </c>
      <c r="F287" s="87">
        <f t="shared" si="35"/>
        <v>28402</v>
      </c>
      <c r="G287" s="87">
        <v>19408</v>
      </c>
    </row>
    <row r="288" spans="1:7" ht="13.95" customHeight="1">
      <c r="A288" s="153" t="s">
        <v>8</v>
      </c>
      <c r="B288" s="97">
        <v>60.8</v>
      </c>
      <c r="C288" s="78" t="s">
        <v>23</v>
      </c>
      <c r="D288" s="99">
        <f t="shared" ref="D288:F290" si="36">D287</f>
        <v>16838</v>
      </c>
      <c r="E288" s="99">
        <f t="shared" si="36"/>
        <v>16838</v>
      </c>
      <c r="F288" s="99">
        <f t="shared" si="36"/>
        <v>28402</v>
      </c>
      <c r="G288" s="99">
        <v>19408</v>
      </c>
    </row>
    <row r="289" spans="1:7" ht="13.95" customHeight="1">
      <c r="A289" s="60" t="s">
        <v>8</v>
      </c>
      <c r="B289" s="137">
        <v>60</v>
      </c>
      <c r="C289" s="138" t="s">
        <v>208</v>
      </c>
      <c r="D289" s="87">
        <f t="shared" si="36"/>
        <v>16838</v>
      </c>
      <c r="E289" s="87">
        <f t="shared" si="36"/>
        <v>16838</v>
      </c>
      <c r="F289" s="87">
        <f t="shared" si="36"/>
        <v>28402</v>
      </c>
      <c r="G289" s="87">
        <v>19408</v>
      </c>
    </row>
    <row r="290" spans="1:7" ht="13.95" customHeight="1">
      <c r="A290" s="153" t="s">
        <v>8</v>
      </c>
      <c r="B290" s="69">
        <v>2810</v>
      </c>
      <c r="C290" s="78" t="s">
        <v>207</v>
      </c>
      <c r="D290" s="87">
        <f t="shared" si="36"/>
        <v>16838</v>
      </c>
      <c r="E290" s="87">
        <f t="shared" si="36"/>
        <v>16838</v>
      </c>
      <c r="F290" s="87">
        <f t="shared" si="36"/>
        <v>28402</v>
      </c>
      <c r="G290" s="87">
        <v>19408</v>
      </c>
    </row>
    <row r="291" spans="1:7" ht="13.95" customHeight="1">
      <c r="A291" s="100" t="s">
        <v>8</v>
      </c>
      <c r="B291" s="101"/>
      <c r="C291" s="102" t="s">
        <v>9</v>
      </c>
      <c r="D291" s="88">
        <f t="shared" ref="D291:F291" si="37">D65+D111+D280+D290</f>
        <v>2062590</v>
      </c>
      <c r="E291" s="88">
        <f t="shared" si="37"/>
        <v>2739737</v>
      </c>
      <c r="F291" s="88">
        <f t="shared" si="37"/>
        <v>2814517</v>
      </c>
      <c r="G291" s="88">
        <v>2864876</v>
      </c>
    </row>
    <row r="292" spans="1:7" hidden="1">
      <c r="A292" s="153"/>
      <c r="B292" s="15"/>
      <c r="C292" s="78"/>
      <c r="D292" s="10"/>
      <c r="E292" s="10"/>
      <c r="F292" s="10"/>
      <c r="G292" s="10"/>
    </row>
    <row r="293" spans="1:7" ht="13.95" customHeight="1">
      <c r="A293" s="153"/>
      <c r="B293" s="15"/>
      <c r="C293" s="78" t="s">
        <v>89</v>
      </c>
      <c r="D293" s="10"/>
      <c r="E293" s="10"/>
      <c r="F293" s="10"/>
      <c r="G293" s="10"/>
    </row>
    <row r="294" spans="1:7" ht="13.95" customHeight="1">
      <c r="A294" s="153" t="s">
        <v>10</v>
      </c>
      <c r="B294" s="69">
        <v>4801</v>
      </c>
      <c r="C294" s="78" t="s">
        <v>5</v>
      </c>
      <c r="D294" s="51"/>
      <c r="E294" s="51"/>
      <c r="F294" s="51"/>
      <c r="G294" s="11"/>
    </row>
    <row r="295" spans="1:7" ht="13.95" customHeight="1">
      <c r="A295" s="153"/>
      <c r="B295" s="52">
        <v>1</v>
      </c>
      <c r="C295" s="6" t="s">
        <v>17</v>
      </c>
      <c r="D295" s="11"/>
      <c r="E295" s="11"/>
      <c r="F295" s="11"/>
      <c r="G295" s="11"/>
    </row>
    <row r="296" spans="1:7" ht="13.95" customHeight="1">
      <c r="A296" s="153"/>
      <c r="B296" s="97">
        <v>1.8</v>
      </c>
      <c r="C296" s="78" t="s">
        <v>23</v>
      </c>
      <c r="D296" s="11"/>
      <c r="E296" s="11"/>
      <c r="F296" s="11"/>
      <c r="G296" s="11"/>
    </row>
    <row r="297" spans="1:7" ht="27" customHeight="1">
      <c r="A297" s="153"/>
      <c r="B297" s="15">
        <v>79</v>
      </c>
      <c r="C297" s="6" t="s">
        <v>281</v>
      </c>
      <c r="D297" s="11"/>
      <c r="E297" s="11"/>
      <c r="F297" s="11"/>
      <c r="G297" s="59"/>
    </row>
    <row r="298" spans="1:7" ht="13.8" customHeight="1">
      <c r="A298" s="153"/>
      <c r="B298" s="148">
        <v>84</v>
      </c>
      <c r="C298" s="132" t="s">
        <v>282</v>
      </c>
      <c r="D298" s="59"/>
      <c r="E298" s="59"/>
      <c r="F298" s="59"/>
      <c r="G298" s="59"/>
    </row>
    <row r="299" spans="1:7" ht="13.8" customHeight="1">
      <c r="A299" s="153"/>
      <c r="B299" s="160" t="s">
        <v>283</v>
      </c>
      <c r="C299" s="133" t="s">
        <v>97</v>
      </c>
      <c r="D299" s="58">
        <v>0</v>
      </c>
      <c r="E299" s="58">
        <v>0</v>
      </c>
      <c r="F299" s="58">
        <v>0</v>
      </c>
      <c r="G299" s="103">
        <v>6880</v>
      </c>
    </row>
    <row r="300" spans="1:7" ht="26.4" customHeight="1">
      <c r="A300" s="153" t="s">
        <v>8</v>
      </c>
      <c r="B300" s="15">
        <v>79</v>
      </c>
      <c r="C300" s="6" t="s">
        <v>281</v>
      </c>
      <c r="D300" s="63">
        <f>D299</f>
        <v>0</v>
      </c>
      <c r="E300" s="63">
        <f t="shared" ref="E300:F300" si="38">E299</f>
        <v>0</v>
      </c>
      <c r="F300" s="63">
        <f t="shared" si="38"/>
        <v>0</v>
      </c>
      <c r="G300" s="64">
        <v>6880</v>
      </c>
    </row>
    <row r="301" spans="1:7" ht="14.4" customHeight="1">
      <c r="A301" s="153" t="s">
        <v>8</v>
      </c>
      <c r="B301" s="97">
        <v>1.8</v>
      </c>
      <c r="C301" s="78" t="s">
        <v>23</v>
      </c>
      <c r="D301" s="62">
        <f>D300</f>
        <v>0</v>
      </c>
      <c r="E301" s="62">
        <f t="shared" ref="E301:F301" si="39">E300</f>
        <v>0</v>
      </c>
      <c r="F301" s="62">
        <f t="shared" si="39"/>
        <v>0</v>
      </c>
      <c r="G301" s="99">
        <v>6880</v>
      </c>
    </row>
    <row r="302" spans="1:7" ht="14.4" customHeight="1">
      <c r="A302" s="153" t="s">
        <v>8</v>
      </c>
      <c r="B302" s="52">
        <v>1</v>
      </c>
      <c r="C302" s="6" t="s">
        <v>17</v>
      </c>
      <c r="D302" s="67">
        <f t="shared" ref="D302:F302" si="40">D301</f>
        <v>0</v>
      </c>
      <c r="E302" s="67">
        <f t="shared" si="40"/>
        <v>0</v>
      </c>
      <c r="F302" s="67">
        <f t="shared" si="40"/>
        <v>0</v>
      </c>
      <c r="G302" s="88">
        <v>6880</v>
      </c>
    </row>
    <row r="303" spans="1:7">
      <c r="A303" s="153"/>
      <c r="B303" s="69"/>
      <c r="C303" s="78"/>
      <c r="D303" s="10"/>
      <c r="E303" s="10"/>
      <c r="F303" s="10"/>
      <c r="G303" s="10"/>
    </row>
    <row r="304" spans="1:7" ht="13.8" customHeight="1">
      <c r="A304" s="153"/>
      <c r="B304" s="52">
        <v>5</v>
      </c>
      <c r="C304" s="6" t="s">
        <v>47</v>
      </c>
      <c r="D304" s="51"/>
      <c r="E304" s="51"/>
      <c r="F304" s="51"/>
      <c r="G304" s="11"/>
    </row>
    <row r="305" spans="1:7" ht="13.8" customHeight="1">
      <c r="A305" s="153"/>
      <c r="B305" s="97">
        <v>5.8</v>
      </c>
      <c r="C305" s="78" t="s">
        <v>23</v>
      </c>
      <c r="D305" s="11"/>
      <c r="E305" s="11"/>
      <c r="F305" s="11"/>
      <c r="G305" s="11"/>
    </row>
    <row r="306" spans="1:7" ht="27" customHeight="1">
      <c r="A306" s="153"/>
      <c r="B306" s="52">
        <v>46</v>
      </c>
      <c r="C306" s="6" t="s">
        <v>161</v>
      </c>
      <c r="D306" s="11"/>
      <c r="E306" s="11"/>
      <c r="F306" s="11"/>
      <c r="G306" s="11"/>
    </row>
    <row r="307" spans="1:7" ht="13.8" customHeight="1">
      <c r="A307" s="153"/>
      <c r="B307" s="92">
        <v>79</v>
      </c>
      <c r="C307" s="6" t="s">
        <v>162</v>
      </c>
      <c r="D307" s="72"/>
      <c r="E307" s="72"/>
      <c r="F307" s="72"/>
      <c r="G307" s="72"/>
    </row>
    <row r="308" spans="1:7" ht="13.8" customHeight="1">
      <c r="A308" s="153"/>
      <c r="B308" s="105" t="s">
        <v>163</v>
      </c>
      <c r="C308" s="80" t="s">
        <v>97</v>
      </c>
      <c r="D308" s="99">
        <v>59304</v>
      </c>
      <c r="E308" s="62">
        <v>0</v>
      </c>
      <c r="F308" s="62">
        <v>0</v>
      </c>
      <c r="G308" s="87">
        <v>224183</v>
      </c>
    </row>
    <row r="309" spans="1:7" ht="13.8" customHeight="1">
      <c r="A309" s="153" t="s">
        <v>8</v>
      </c>
      <c r="B309" s="92">
        <v>79</v>
      </c>
      <c r="C309" s="6" t="s">
        <v>162</v>
      </c>
      <c r="D309" s="99">
        <f t="shared" ref="D309:F309" si="41">D308</f>
        <v>59304</v>
      </c>
      <c r="E309" s="62">
        <f t="shared" si="41"/>
        <v>0</v>
      </c>
      <c r="F309" s="62">
        <f t="shared" si="41"/>
        <v>0</v>
      </c>
      <c r="G309" s="99">
        <v>224183</v>
      </c>
    </row>
    <row r="310" spans="1:7">
      <c r="A310" s="153"/>
      <c r="B310" s="105"/>
      <c r="C310" s="6"/>
      <c r="D310" s="59"/>
      <c r="E310" s="59"/>
      <c r="F310" s="59"/>
      <c r="G310" s="72"/>
    </row>
    <row r="311" spans="1:7" ht="121.2" customHeight="1">
      <c r="A311" s="153"/>
      <c r="B311" s="106">
        <v>80</v>
      </c>
      <c r="C311" s="107" t="s">
        <v>191</v>
      </c>
      <c r="D311" s="59"/>
      <c r="E311" s="59"/>
      <c r="F311" s="59"/>
      <c r="G311" s="72"/>
    </row>
    <row r="312" spans="1:7" ht="14.4" customHeight="1">
      <c r="A312" s="153"/>
      <c r="B312" s="106" t="s">
        <v>182</v>
      </c>
      <c r="C312" s="108" t="s">
        <v>97</v>
      </c>
      <c r="D312" s="99">
        <v>10494</v>
      </c>
      <c r="E312" s="99">
        <v>57022</v>
      </c>
      <c r="F312" s="99">
        <v>57022</v>
      </c>
      <c r="G312" s="87">
        <v>57022</v>
      </c>
    </row>
    <row r="313" spans="1:7" ht="120.6" customHeight="1">
      <c r="A313" s="153" t="s">
        <v>8</v>
      </c>
      <c r="B313" s="106">
        <v>80</v>
      </c>
      <c r="C313" s="107" t="s">
        <v>191</v>
      </c>
      <c r="D313" s="99">
        <f t="shared" ref="D313:F313" si="42">D312</f>
        <v>10494</v>
      </c>
      <c r="E313" s="99">
        <f t="shared" si="42"/>
        <v>57022</v>
      </c>
      <c r="F313" s="99">
        <f t="shared" si="42"/>
        <v>57022</v>
      </c>
      <c r="G313" s="99">
        <v>57022</v>
      </c>
    </row>
    <row r="314" spans="1:7">
      <c r="A314" s="153"/>
      <c r="B314" s="105"/>
      <c r="C314" s="6"/>
      <c r="D314" s="59"/>
      <c r="E314" s="59"/>
      <c r="F314" s="59"/>
      <c r="G314" s="72"/>
    </row>
    <row r="315" spans="1:7" ht="79.2">
      <c r="A315" s="153"/>
      <c r="B315" s="106">
        <v>82</v>
      </c>
      <c r="C315" s="107" t="s">
        <v>183</v>
      </c>
      <c r="D315" s="59"/>
      <c r="E315" s="59"/>
      <c r="F315" s="59"/>
      <c r="G315" s="72"/>
    </row>
    <row r="316" spans="1:7" ht="15.45" customHeight="1">
      <c r="A316" s="153"/>
      <c r="B316" s="106" t="s">
        <v>184</v>
      </c>
      <c r="C316" s="108" t="s">
        <v>97</v>
      </c>
      <c r="D316" s="58">
        <v>0</v>
      </c>
      <c r="E316" s="103">
        <v>31886</v>
      </c>
      <c r="F316" s="103">
        <v>31886</v>
      </c>
      <c r="G316" s="42">
        <v>31886</v>
      </c>
    </row>
    <row r="317" spans="1:7" ht="79.2">
      <c r="A317" s="60" t="s">
        <v>8</v>
      </c>
      <c r="B317" s="151">
        <v>82</v>
      </c>
      <c r="C317" s="152" t="s">
        <v>183</v>
      </c>
      <c r="D317" s="63">
        <f t="shared" ref="D317:F317" si="43">D316</f>
        <v>0</v>
      </c>
      <c r="E317" s="64">
        <f t="shared" si="43"/>
        <v>31886</v>
      </c>
      <c r="F317" s="64">
        <f t="shared" si="43"/>
        <v>31886</v>
      </c>
      <c r="G317" s="64">
        <v>31886</v>
      </c>
    </row>
    <row r="318" spans="1:7">
      <c r="A318" s="153"/>
      <c r="B318" s="106"/>
      <c r="C318" s="107"/>
      <c r="D318" s="59"/>
      <c r="E318" s="59"/>
      <c r="F318" s="59"/>
      <c r="G318" s="72"/>
    </row>
    <row r="319" spans="1:7" ht="30" customHeight="1">
      <c r="A319" s="153"/>
      <c r="B319" s="106">
        <v>83</v>
      </c>
      <c r="C319" s="107" t="s">
        <v>185</v>
      </c>
      <c r="D319" s="59"/>
      <c r="E319" s="59"/>
      <c r="F319" s="59"/>
      <c r="G319" s="72"/>
    </row>
    <row r="320" spans="1:7" ht="15.45" customHeight="1">
      <c r="A320" s="153"/>
      <c r="B320" s="106" t="s">
        <v>186</v>
      </c>
      <c r="C320" s="108" t="s">
        <v>97</v>
      </c>
      <c r="D320" s="103">
        <v>18250</v>
      </c>
      <c r="E320" s="103">
        <v>48930</v>
      </c>
      <c r="F320" s="103">
        <v>48930</v>
      </c>
      <c r="G320" s="42">
        <v>48930</v>
      </c>
    </row>
    <row r="321" spans="1:7" ht="15.45" customHeight="1">
      <c r="A321" s="153"/>
      <c r="B321" s="106" t="s">
        <v>271</v>
      </c>
      <c r="C321" s="108" t="s">
        <v>222</v>
      </c>
      <c r="D321" s="58">
        <v>0</v>
      </c>
      <c r="E321" s="58">
        <v>0</v>
      </c>
      <c r="F321" s="103">
        <v>218</v>
      </c>
      <c r="G321" s="66">
        <v>0</v>
      </c>
    </row>
    <row r="322" spans="1:7" ht="39.6">
      <c r="A322" s="153" t="s">
        <v>8</v>
      </c>
      <c r="B322" s="106">
        <v>83</v>
      </c>
      <c r="C322" s="107" t="s">
        <v>185</v>
      </c>
      <c r="D322" s="64">
        <f t="shared" ref="D322:E322" si="44">D320</f>
        <v>18250</v>
      </c>
      <c r="E322" s="64">
        <f t="shared" si="44"/>
        <v>48930</v>
      </c>
      <c r="F322" s="64">
        <f>SUM(F319:F321)</f>
        <v>49148</v>
      </c>
      <c r="G322" s="64">
        <v>48930</v>
      </c>
    </row>
    <row r="323" spans="1:7" ht="10.199999999999999" customHeight="1">
      <c r="A323" s="153"/>
      <c r="B323" s="106"/>
      <c r="C323" s="107"/>
      <c r="D323" s="59"/>
      <c r="E323" s="59"/>
      <c r="F323" s="59"/>
      <c r="G323" s="72"/>
    </row>
    <row r="324" spans="1:7" ht="52.8">
      <c r="A324" s="153"/>
      <c r="B324" s="106">
        <v>84</v>
      </c>
      <c r="C324" s="107" t="s">
        <v>187</v>
      </c>
      <c r="D324" s="59"/>
      <c r="E324" s="59"/>
      <c r="F324" s="59"/>
      <c r="G324" s="72"/>
    </row>
    <row r="325" spans="1:7" s="55" customFormat="1" ht="15.45" customHeight="1">
      <c r="A325" s="153"/>
      <c r="B325" s="106" t="s">
        <v>188</v>
      </c>
      <c r="C325" s="108" t="s">
        <v>97</v>
      </c>
      <c r="D325" s="103">
        <v>16697</v>
      </c>
      <c r="E325" s="103">
        <v>61995</v>
      </c>
      <c r="F325" s="103">
        <v>61995</v>
      </c>
      <c r="G325" s="42">
        <v>61995</v>
      </c>
    </row>
    <row r="326" spans="1:7" s="55" customFormat="1" ht="52.8">
      <c r="A326" s="153" t="s">
        <v>8</v>
      </c>
      <c r="B326" s="106">
        <v>84</v>
      </c>
      <c r="C326" s="107" t="s">
        <v>187</v>
      </c>
      <c r="D326" s="64">
        <f t="shared" ref="D326:F326" si="45">D325</f>
        <v>16697</v>
      </c>
      <c r="E326" s="64">
        <f t="shared" si="45"/>
        <v>61995</v>
      </c>
      <c r="F326" s="64">
        <f t="shared" si="45"/>
        <v>61995</v>
      </c>
      <c r="G326" s="64">
        <v>61995</v>
      </c>
    </row>
    <row r="327" spans="1:7">
      <c r="A327" s="153"/>
      <c r="B327" s="106"/>
      <c r="C327" s="107"/>
      <c r="D327" s="59"/>
      <c r="E327" s="59"/>
      <c r="F327" s="59"/>
      <c r="G327" s="72"/>
    </row>
    <row r="328" spans="1:7" ht="52.8">
      <c r="A328" s="153"/>
      <c r="B328" s="106">
        <v>86</v>
      </c>
      <c r="C328" s="107" t="s">
        <v>221</v>
      </c>
      <c r="D328" s="59"/>
      <c r="E328" s="59"/>
      <c r="F328" s="59"/>
      <c r="G328" s="72"/>
    </row>
    <row r="329" spans="1:7" s="55" customFormat="1" ht="15.45" customHeight="1">
      <c r="A329" s="153"/>
      <c r="B329" s="106" t="s">
        <v>192</v>
      </c>
      <c r="C329" s="108" t="s">
        <v>97</v>
      </c>
      <c r="D329" s="99">
        <v>66240</v>
      </c>
      <c r="E329" s="99">
        <v>99360</v>
      </c>
      <c r="F329" s="99">
        <v>99360</v>
      </c>
      <c r="G329" s="75">
        <v>0</v>
      </c>
    </row>
    <row r="330" spans="1:7" s="55" customFormat="1" ht="52.8">
      <c r="A330" s="153" t="s">
        <v>8</v>
      </c>
      <c r="B330" s="106">
        <v>86</v>
      </c>
      <c r="C330" s="107" t="s">
        <v>221</v>
      </c>
      <c r="D330" s="99">
        <f t="shared" ref="D330:F330" si="46">D329</f>
        <v>66240</v>
      </c>
      <c r="E330" s="99">
        <f t="shared" si="46"/>
        <v>99360</v>
      </c>
      <c r="F330" s="99">
        <f t="shared" si="46"/>
        <v>99360</v>
      </c>
      <c r="G330" s="62">
        <v>0</v>
      </c>
    </row>
    <row r="331" spans="1:7" s="55" customFormat="1" ht="15.9" customHeight="1">
      <c r="A331" s="153"/>
      <c r="B331" s="106"/>
      <c r="C331" s="108"/>
      <c r="D331" s="59"/>
      <c r="E331" s="59"/>
      <c r="F331" s="59"/>
      <c r="G331" s="72"/>
    </row>
    <row r="332" spans="1:7" s="55" customFormat="1" ht="54" customHeight="1">
      <c r="A332" s="153"/>
      <c r="B332" s="106">
        <v>87</v>
      </c>
      <c r="C332" s="107" t="s">
        <v>256</v>
      </c>
      <c r="D332" s="59"/>
      <c r="E332" s="59"/>
      <c r="F332" s="59"/>
      <c r="G332" s="72"/>
    </row>
    <row r="333" spans="1:7" s="55" customFormat="1" ht="15.45" customHeight="1">
      <c r="A333" s="153"/>
      <c r="B333" s="106" t="s">
        <v>229</v>
      </c>
      <c r="C333" s="108" t="s">
        <v>97</v>
      </c>
      <c r="D333" s="99">
        <v>129134</v>
      </c>
      <c r="E333" s="99">
        <v>37905</v>
      </c>
      <c r="F333" s="99">
        <v>37905</v>
      </c>
      <c r="G333" s="75">
        <v>0</v>
      </c>
    </row>
    <row r="334" spans="1:7" s="55" customFormat="1" ht="15.45" customHeight="1">
      <c r="A334" s="153"/>
      <c r="B334" s="106" t="s">
        <v>272</v>
      </c>
      <c r="C334" s="108" t="s">
        <v>273</v>
      </c>
      <c r="D334" s="62">
        <v>0</v>
      </c>
      <c r="E334" s="62">
        <v>0</v>
      </c>
      <c r="F334" s="99">
        <v>10000</v>
      </c>
      <c r="G334" s="75">
        <v>0</v>
      </c>
    </row>
    <row r="335" spans="1:7" s="55" customFormat="1" ht="55.2" customHeight="1">
      <c r="A335" s="153" t="s">
        <v>8</v>
      </c>
      <c r="B335" s="106">
        <v>87</v>
      </c>
      <c r="C335" s="107" t="s">
        <v>256</v>
      </c>
      <c r="D335" s="99">
        <f t="shared" ref="D335:E335" si="47">D333</f>
        <v>129134</v>
      </c>
      <c r="E335" s="99">
        <f t="shared" si="47"/>
        <v>37905</v>
      </c>
      <c r="F335" s="99">
        <f>F334+F333</f>
        <v>47905</v>
      </c>
      <c r="G335" s="62">
        <v>0</v>
      </c>
    </row>
    <row r="336" spans="1:7" ht="28.2" customHeight="1">
      <c r="A336" s="153" t="s">
        <v>8</v>
      </c>
      <c r="B336" s="52">
        <v>46</v>
      </c>
      <c r="C336" s="6" t="s">
        <v>161</v>
      </c>
      <c r="D336" s="88">
        <f>D333+D329+D325+D320+D316+D312+D309</f>
        <v>300119</v>
      </c>
      <c r="E336" s="88">
        <f t="shared" ref="E336:F336" si="48">E333+E329+E325+E320+E316+E312+E309</f>
        <v>337098</v>
      </c>
      <c r="F336" s="88">
        <f t="shared" si="48"/>
        <v>337098</v>
      </c>
      <c r="G336" s="88">
        <v>424016</v>
      </c>
    </row>
    <row r="337" spans="1:7">
      <c r="A337" s="153"/>
      <c r="B337" s="97"/>
      <c r="C337" s="78"/>
      <c r="D337" s="11"/>
      <c r="E337" s="11"/>
      <c r="F337" s="11"/>
      <c r="G337" s="11"/>
    </row>
    <row r="338" spans="1:7" ht="14.4" customHeight="1">
      <c r="A338" s="153"/>
      <c r="B338" s="52">
        <v>47</v>
      </c>
      <c r="C338" s="6" t="s">
        <v>170</v>
      </c>
      <c r="D338" s="11"/>
      <c r="E338" s="11"/>
      <c r="F338" s="11"/>
      <c r="G338" s="11"/>
    </row>
    <row r="339" spans="1:7" ht="66">
      <c r="A339" s="153"/>
      <c r="B339" s="52">
        <v>68</v>
      </c>
      <c r="C339" s="6" t="s">
        <v>172</v>
      </c>
      <c r="D339" s="11"/>
      <c r="E339" s="11"/>
      <c r="F339" s="11"/>
      <c r="G339" s="11"/>
    </row>
    <row r="340" spans="1:7" s="55" customFormat="1" ht="13.95" customHeight="1">
      <c r="A340" s="60"/>
      <c r="B340" s="144" t="s">
        <v>173</v>
      </c>
      <c r="C340" s="138" t="s">
        <v>97</v>
      </c>
      <c r="D340" s="87">
        <v>28590</v>
      </c>
      <c r="E340" s="87">
        <v>1</v>
      </c>
      <c r="F340" s="87">
        <v>1</v>
      </c>
      <c r="G340" s="75">
        <v>0</v>
      </c>
    </row>
    <row r="341" spans="1:7" hidden="1">
      <c r="A341" s="153"/>
      <c r="B341" s="5"/>
      <c r="C341" s="6"/>
      <c r="D341" s="10"/>
      <c r="E341" s="10"/>
      <c r="F341" s="10"/>
      <c r="G341" s="11"/>
    </row>
    <row r="342" spans="1:7">
      <c r="A342" s="153"/>
      <c r="B342" s="5"/>
      <c r="C342" s="6"/>
      <c r="D342" s="10"/>
      <c r="E342" s="10"/>
      <c r="F342" s="10"/>
      <c r="G342" s="11"/>
    </row>
    <row r="343" spans="1:7" ht="79.2">
      <c r="A343" s="153"/>
      <c r="B343" s="5">
        <v>69</v>
      </c>
      <c r="C343" s="6" t="s">
        <v>274</v>
      </c>
      <c r="D343" s="145"/>
      <c r="E343" s="145"/>
      <c r="F343" s="145"/>
      <c r="G343" s="145"/>
    </row>
    <row r="344" spans="1:7">
      <c r="A344" s="153"/>
      <c r="B344" s="5" t="s">
        <v>275</v>
      </c>
      <c r="C344" s="6" t="s">
        <v>97</v>
      </c>
      <c r="D344" s="66">
        <v>0</v>
      </c>
      <c r="E344" s="66">
        <v>0</v>
      </c>
      <c r="F344" s="66">
        <v>0</v>
      </c>
      <c r="G344" s="42">
        <v>86658</v>
      </c>
    </row>
    <row r="345" spans="1:7" ht="12" customHeight="1">
      <c r="A345" s="153"/>
      <c r="B345" s="5"/>
      <c r="C345" s="6"/>
      <c r="D345" s="10"/>
      <c r="E345" s="10"/>
      <c r="F345" s="10"/>
      <c r="G345" s="72"/>
    </row>
    <row r="346" spans="1:7" ht="66">
      <c r="A346" s="153"/>
      <c r="B346" s="52">
        <v>70</v>
      </c>
      <c r="C346" s="104" t="s">
        <v>181</v>
      </c>
      <c r="D346" s="10"/>
      <c r="E346" s="10"/>
      <c r="F346" s="10"/>
      <c r="G346" s="11"/>
    </row>
    <row r="347" spans="1:7" s="55" customFormat="1" ht="13.95" customHeight="1">
      <c r="A347" s="153"/>
      <c r="B347" s="52" t="s">
        <v>155</v>
      </c>
      <c r="C347" s="6" t="s">
        <v>97</v>
      </c>
      <c r="D347" s="42">
        <v>801</v>
      </c>
      <c r="E347" s="66">
        <v>0</v>
      </c>
      <c r="F347" s="66">
        <v>0</v>
      </c>
      <c r="G347" s="66">
        <v>0</v>
      </c>
    </row>
    <row r="348" spans="1:7" ht="12" customHeight="1">
      <c r="A348" s="153"/>
      <c r="B348" s="52"/>
      <c r="C348" s="6"/>
      <c r="D348" s="10"/>
      <c r="E348" s="10"/>
      <c r="F348" s="10"/>
      <c r="G348" s="11"/>
    </row>
    <row r="349" spans="1:7" ht="54" customHeight="1">
      <c r="A349" s="153"/>
      <c r="B349" s="52">
        <v>74</v>
      </c>
      <c r="C349" s="104" t="s">
        <v>156</v>
      </c>
      <c r="D349" s="10"/>
      <c r="E349" s="10"/>
      <c r="F349" s="10"/>
      <c r="G349" s="11"/>
    </row>
    <row r="350" spans="1:7" ht="13.95" customHeight="1">
      <c r="A350" s="153"/>
      <c r="B350" s="52" t="s">
        <v>157</v>
      </c>
      <c r="C350" s="6" t="s">
        <v>97</v>
      </c>
      <c r="D350" s="42">
        <v>9159</v>
      </c>
      <c r="E350" s="41">
        <v>211</v>
      </c>
      <c r="F350" s="42">
        <v>211</v>
      </c>
      <c r="G350" s="42">
        <v>211</v>
      </c>
    </row>
    <row r="351" spans="1:7" ht="12" customHeight="1">
      <c r="A351" s="153"/>
      <c r="B351" s="52"/>
      <c r="C351" s="6"/>
      <c r="D351" s="10"/>
      <c r="E351" s="10"/>
      <c r="F351" s="10"/>
      <c r="G351" s="11"/>
    </row>
    <row r="352" spans="1:7" ht="13.95" customHeight="1">
      <c r="A352" s="153"/>
      <c r="B352" s="52">
        <v>80</v>
      </c>
      <c r="C352" s="6" t="s">
        <v>164</v>
      </c>
      <c r="D352" s="72"/>
      <c r="E352" s="72"/>
      <c r="F352" s="72"/>
      <c r="G352" s="72"/>
    </row>
    <row r="353" spans="1:8" ht="13.95" customHeight="1">
      <c r="A353" s="153"/>
      <c r="B353" s="52" t="s">
        <v>165</v>
      </c>
      <c r="C353" s="80" t="s">
        <v>97</v>
      </c>
      <c r="D353" s="42">
        <v>20621</v>
      </c>
      <c r="E353" s="66">
        <v>0</v>
      </c>
      <c r="F353" s="66">
        <v>0</v>
      </c>
      <c r="G353" s="42">
        <v>30000</v>
      </c>
    </row>
    <row r="354" spans="1:8" ht="12" customHeight="1">
      <c r="A354" s="153"/>
      <c r="B354" s="52"/>
      <c r="C354" s="6"/>
      <c r="D354" s="72"/>
      <c r="E354" s="72"/>
      <c r="F354" s="72"/>
      <c r="G354" s="72"/>
    </row>
    <row r="355" spans="1:8" ht="93" customHeight="1">
      <c r="A355" s="153"/>
      <c r="B355" s="52">
        <v>81</v>
      </c>
      <c r="C355" s="6" t="s">
        <v>189</v>
      </c>
      <c r="D355" s="72"/>
      <c r="E355" s="72"/>
      <c r="F355" s="72"/>
      <c r="G355" s="72"/>
    </row>
    <row r="356" spans="1:8" ht="14.4" customHeight="1">
      <c r="A356" s="153"/>
      <c r="B356" s="52" t="s">
        <v>190</v>
      </c>
      <c r="C356" s="80" t="s">
        <v>97</v>
      </c>
      <c r="D356" s="42">
        <v>45999</v>
      </c>
      <c r="E356" s="42">
        <v>23897</v>
      </c>
      <c r="F356" s="42">
        <v>23897</v>
      </c>
      <c r="G356" s="42">
        <v>2634</v>
      </c>
    </row>
    <row r="357" spans="1:8" ht="12" customHeight="1">
      <c r="A357" s="153"/>
      <c r="B357" s="52"/>
      <c r="C357" s="6"/>
      <c r="D357" s="72"/>
      <c r="E357" s="72"/>
      <c r="F357" s="72"/>
      <c r="G357" s="72"/>
    </row>
    <row r="358" spans="1:8" ht="66">
      <c r="A358" s="153"/>
      <c r="B358" s="52">
        <v>82</v>
      </c>
      <c r="C358" s="6" t="s">
        <v>194</v>
      </c>
      <c r="D358" s="72"/>
      <c r="E358" s="72"/>
      <c r="F358" s="72"/>
      <c r="G358" s="72"/>
    </row>
    <row r="359" spans="1:8" ht="13.2" customHeight="1">
      <c r="A359" s="153"/>
      <c r="B359" s="52" t="s">
        <v>193</v>
      </c>
      <c r="C359" s="80" t="s">
        <v>97</v>
      </c>
      <c r="D359" s="42">
        <v>38000</v>
      </c>
      <c r="E359" s="42">
        <v>20720</v>
      </c>
      <c r="F359" s="42">
        <v>20720</v>
      </c>
      <c r="G359" s="42">
        <v>20720</v>
      </c>
      <c r="H359" s="55"/>
    </row>
    <row r="360" spans="1:8" ht="12" customHeight="1">
      <c r="A360" s="153"/>
      <c r="B360" s="52"/>
      <c r="C360" s="6"/>
      <c r="D360" s="72"/>
      <c r="E360" s="72"/>
      <c r="F360" s="72"/>
      <c r="G360" s="72"/>
    </row>
    <row r="361" spans="1:8" ht="52.8">
      <c r="A361" s="153"/>
      <c r="B361" s="52">
        <v>83</v>
      </c>
      <c r="C361" s="6" t="s">
        <v>214</v>
      </c>
      <c r="D361" s="72"/>
      <c r="E361" s="72"/>
      <c r="F361" s="72"/>
      <c r="G361" s="72"/>
    </row>
    <row r="362" spans="1:8" ht="15.6" customHeight="1">
      <c r="A362" s="153"/>
      <c r="B362" s="52" t="s">
        <v>203</v>
      </c>
      <c r="C362" s="109" t="s">
        <v>97</v>
      </c>
      <c r="D362" s="42">
        <v>15000</v>
      </c>
      <c r="E362" s="42">
        <v>14439</v>
      </c>
      <c r="F362" s="42">
        <v>14439</v>
      </c>
      <c r="G362" s="42">
        <v>9941</v>
      </c>
    </row>
    <row r="363" spans="1:8" ht="13.2" customHeight="1">
      <c r="A363" s="153" t="s">
        <v>8</v>
      </c>
      <c r="B363" s="52">
        <v>47</v>
      </c>
      <c r="C363" s="6" t="s">
        <v>170</v>
      </c>
      <c r="D363" s="64">
        <f>SUM(D340:D362)</f>
        <v>158170</v>
      </c>
      <c r="E363" s="64">
        <f t="shared" ref="E363" si="49">SUM(E340:E362)</f>
        <v>59268</v>
      </c>
      <c r="F363" s="64">
        <f>SUM(F340:F362)</f>
        <v>59268</v>
      </c>
      <c r="G363" s="64">
        <v>150164</v>
      </c>
    </row>
    <row r="364" spans="1:8" ht="10.199999999999999" customHeight="1">
      <c r="A364" s="153"/>
      <c r="B364" s="52"/>
      <c r="C364" s="6"/>
      <c r="D364" s="11"/>
      <c r="E364" s="11"/>
      <c r="F364" s="11"/>
      <c r="G364" s="11"/>
    </row>
    <row r="365" spans="1:8" ht="92.4">
      <c r="A365" s="153"/>
      <c r="B365" s="15">
        <v>53</v>
      </c>
      <c r="C365" s="80" t="s">
        <v>198</v>
      </c>
      <c r="D365" s="11"/>
      <c r="E365" s="11"/>
      <c r="F365" s="11"/>
      <c r="G365" s="11"/>
    </row>
    <row r="366" spans="1:8" s="7" customFormat="1" ht="14.4" customHeight="1">
      <c r="A366" s="143"/>
      <c r="B366" s="161" t="s">
        <v>149</v>
      </c>
      <c r="C366" s="136" t="s">
        <v>97</v>
      </c>
      <c r="D366" s="62">
        <v>0</v>
      </c>
      <c r="E366" s="99">
        <v>4104</v>
      </c>
      <c r="F366" s="99">
        <v>4104</v>
      </c>
      <c r="G366" s="62">
        <v>0</v>
      </c>
    </row>
    <row r="367" spans="1:8" s="7" customFormat="1" ht="92.4">
      <c r="A367" s="112" t="s">
        <v>8</v>
      </c>
      <c r="B367" s="15">
        <v>53</v>
      </c>
      <c r="C367" s="6" t="s">
        <v>198</v>
      </c>
      <c r="D367" s="62">
        <f t="shared" ref="D367:F367" si="50">D366</f>
        <v>0</v>
      </c>
      <c r="E367" s="99">
        <f t="shared" si="50"/>
        <v>4104</v>
      </c>
      <c r="F367" s="99">
        <f t="shared" si="50"/>
        <v>4104</v>
      </c>
      <c r="G367" s="62">
        <v>0</v>
      </c>
    </row>
    <row r="368" spans="1:8" ht="9.6" customHeight="1">
      <c r="A368" s="153"/>
      <c r="B368" s="105"/>
      <c r="C368" s="6"/>
      <c r="D368" s="11"/>
      <c r="E368" s="11"/>
      <c r="F368" s="11"/>
      <c r="G368" s="11"/>
    </row>
    <row r="369" spans="1:8" ht="52.8">
      <c r="A369" s="153"/>
      <c r="B369" s="15">
        <v>56</v>
      </c>
      <c r="C369" s="6" t="s">
        <v>215</v>
      </c>
      <c r="D369" s="11"/>
      <c r="E369" s="11"/>
      <c r="F369" s="11"/>
      <c r="G369" s="11"/>
    </row>
    <row r="370" spans="1:8" ht="15" customHeight="1">
      <c r="A370" s="153"/>
      <c r="B370" s="15" t="s">
        <v>204</v>
      </c>
      <c r="C370" s="6" t="s">
        <v>97</v>
      </c>
      <c r="D370" s="99">
        <v>14854</v>
      </c>
      <c r="E370" s="62">
        <v>0</v>
      </c>
      <c r="F370" s="62">
        <v>0</v>
      </c>
      <c r="G370" s="99">
        <v>4983</v>
      </c>
    </row>
    <row r="371" spans="1:8" ht="52.8">
      <c r="A371" s="153" t="s">
        <v>8</v>
      </c>
      <c r="B371" s="15">
        <v>56</v>
      </c>
      <c r="C371" s="6" t="s">
        <v>215</v>
      </c>
      <c r="D371" s="99">
        <f t="shared" ref="D371:F371" si="51">D370</f>
        <v>14854</v>
      </c>
      <c r="E371" s="62">
        <f t="shared" si="51"/>
        <v>0</v>
      </c>
      <c r="F371" s="62">
        <f t="shared" si="51"/>
        <v>0</v>
      </c>
      <c r="G371" s="99">
        <v>4983</v>
      </c>
    </row>
    <row r="372" spans="1:8" ht="12" customHeight="1">
      <c r="A372" s="153"/>
      <c r="B372" s="15"/>
      <c r="C372" s="6"/>
      <c r="D372" s="11"/>
      <c r="E372" s="11"/>
      <c r="F372" s="11"/>
      <c r="G372" s="11"/>
    </row>
    <row r="373" spans="1:8" ht="26.4">
      <c r="A373" s="153"/>
      <c r="B373" s="110">
        <v>59</v>
      </c>
      <c r="C373" s="107" t="s">
        <v>223</v>
      </c>
      <c r="D373" s="11"/>
      <c r="E373" s="11"/>
      <c r="F373" s="11"/>
      <c r="G373" s="11"/>
    </row>
    <row r="374" spans="1:8">
      <c r="A374" s="153"/>
      <c r="B374" s="111" t="s">
        <v>224</v>
      </c>
      <c r="C374" s="108" t="s">
        <v>97</v>
      </c>
      <c r="D374" s="99">
        <v>19992</v>
      </c>
      <c r="E374" s="62">
        <v>0</v>
      </c>
      <c r="F374" s="62">
        <v>0</v>
      </c>
      <c r="G374" s="75">
        <v>0</v>
      </c>
    </row>
    <row r="375" spans="1:8" ht="26.4">
      <c r="A375" s="153" t="s">
        <v>8</v>
      </c>
      <c r="B375" s="110">
        <v>59</v>
      </c>
      <c r="C375" s="107" t="s">
        <v>223</v>
      </c>
      <c r="D375" s="99">
        <f t="shared" ref="D375:F375" si="52">D374</f>
        <v>19992</v>
      </c>
      <c r="E375" s="62">
        <f t="shared" si="52"/>
        <v>0</v>
      </c>
      <c r="F375" s="62">
        <f t="shared" si="52"/>
        <v>0</v>
      </c>
      <c r="G375" s="62">
        <v>0</v>
      </c>
    </row>
    <row r="376" spans="1:8" ht="10.199999999999999" customHeight="1">
      <c r="A376" s="153"/>
      <c r="B376" s="105"/>
      <c r="C376" s="6"/>
      <c r="D376" s="11"/>
      <c r="E376" s="11"/>
      <c r="F376" s="11"/>
      <c r="G376" s="11"/>
    </row>
    <row r="377" spans="1:8" ht="14.85" customHeight="1">
      <c r="A377" s="153"/>
      <c r="B377" s="15">
        <v>63</v>
      </c>
      <c r="C377" s="6" t="s">
        <v>278</v>
      </c>
      <c r="D377" s="10"/>
      <c r="E377" s="10"/>
      <c r="F377" s="10"/>
      <c r="G377" s="10"/>
    </row>
    <row r="378" spans="1:8" ht="13.95" customHeight="1">
      <c r="A378" s="153"/>
      <c r="B378" s="15" t="s">
        <v>91</v>
      </c>
      <c r="C378" s="80" t="s">
        <v>97</v>
      </c>
      <c r="D378" s="77">
        <v>34424</v>
      </c>
      <c r="E378" s="75">
        <v>0</v>
      </c>
      <c r="F378" s="77">
        <v>5000</v>
      </c>
      <c r="G378" s="87">
        <v>32000</v>
      </c>
    </row>
    <row r="379" spans="1:8" ht="26.4">
      <c r="A379" s="153" t="s">
        <v>8</v>
      </c>
      <c r="B379" s="15">
        <v>63</v>
      </c>
      <c r="C379" s="6" t="s">
        <v>294</v>
      </c>
      <c r="D379" s="76">
        <f t="shared" ref="D379:F379" si="53">D378</f>
        <v>34424</v>
      </c>
      <c r="E379" s="67">
        <f t="shared" si="53"/>
        <v>0</v>
      </c>
      <c r="F379" s="76">
        <f t="shared" si="53"/>
        <v>5000</v>
      </c>
      <c r="G379" s="88">
        <v>32000</v>
      </c>
    </row>
    <row r="380" spans="1:8" ht="11.4" customHeight="1">
      <c r="A380" s="153"/>
      <c r="B380" s="15"/>
      <c r="C380" s="6"/>
      <c r="D380" s="10"/>
      <c r="E380" s="10"/>
      <c r="F380" s="10"/>
      <c r="G380" s="10"/>
    </row>
    <row r="381" spans="1:8" ht="27" customHeight="1">
      <c r="A381" s="153"/>
      <c r="B381" s="15">
        <v>68</v>
      </c>
      <c r="C381" s="153" t="s">
        <v>219</v>
      </c>
      <c r="D381" s="10"/>
      <c r="E381" s="10"/>
      <c r="F381" s="10"/>
      <c r="G381" s="10"/>
    </row>
    <row r="382" spans="1:8" ht="13.95" customHeight="1">
      <c r="A382" s="153"/>
      <c r="B382" s="15" t="s">
        <v>205</v>
      </c>
      <c r="C382" s="80" t="s">
        <v>206</v>
      </c>
      <c r="D382" s="87">
        <v>44655</v>
      </c>
      <c r="E382" s="75">
        <v>0</v>
      </c>
      <c r="F382" s="75">
        <v>0</v>
      </c>
      <c r="G382" s="75">
        <v>0</v>
      </c>
      <c r="H382" s="55"/>
    </row>
    <row r="383" spans="1:8" ht="27" customHeight="1">
      <c r="A383" s="153" t="s">
        <v>8</v>
      </c>
      <c r="B383" s="15">
        <v>68</v>
      </c>
      <c r="C383" s="153" t="s">
        <v>219</v>
      </c>
      <c r="D383" s="87">
        <f t="shared" ref="D383:F383" si="54">D382</f>
        <v>44655</v>
      </c>
      <c r="E383" s="75">
        <f t="shared" si="54"/>
        <v>0</v>
      </c>
      <c r="F383" s="75">
        <f t="shared" si="54"/>
        <v>0</v>
      </c>
      <c r="G383" s="75">
        <v>0</v>
      </c>
    </row>
    <row r="384" spans="1:8" ht="9.6" customHeight="1">
      <c r="A384" s="153"/>
      <c r="B384" s="15"/>
      <c r="C384" s="153"/>
      <c r="D384" s="72"/>
      <c r="E384" s="72"/>
      <c r="F384" s="72"/>
      <c r="G384" s="72"/>
    </row>
    <row r="385" spans="1:7" ht="67.2" customHeight="1">
      <c r="A385" s="111"/>
      <c r="B385" s="111">
        <v>69</v>
      </c>
      <c r="C385" s="107" t="s">
        <v>290</v>
      </c>
      <c r="D385" s="72"/>
      <c r="E385" s="72"/>
      <c r="F385" s="72"/>
      <c r="G385" s="72"/>
    </row>
    <row r="386" spans="1:7" ht="13.95" customHeight="1">
      <c r="A386" s="113"/>
      <c r="B386" s="111" t="s">
        <v>234</v>
      </c>
      <c r="C386" s="108" t="s">
        <v>97</v>
      </c>
      <c r="D386" s="87">
        <v>1750</v>
      </c>
      <c r="E386" s="75">
        <v>0</v>
      </c>
      <c r="F386" s="75">
        <v>0</v>
      </c>
      <c r="G386" s="75">
        <v>0</v>
      </c>
    </row>
    <row r="387" spans="1:7" ht="67.2" customHeight="1">
      <c r="A387" s="113" t="s">
        <v>8</v>
      </c>
      <c r="B387" s="111">
        <v>69</v>
      </c>
      <c r="C387" s="107" t="s">
        <v>290</v>
      </c>
      <c r="D387" s="87">
        <f t="shared" ref="D387:F387" si="55">D386</f>
        <v>1750</v>
      </c>
      <c r="E387" s="75">
        <f t="shared" si="55"/>
        <v>0</v>
      </c>
      <c r="F387" s="75">
        <f t="shared" si="55"/>
        <v>0</v>
      </c>
      <c r="G387" s="75">
        <v>0</v>
      </c>
    </row>
    <row r="388" spans="1:7" ht="12" customHeight="1">
      <c r="A388" s="153"/>
      <c r="B388" s="15"/>
      <c r="C388" s="153"/>
      <c r="D388" s="10"/>
      <c r="E388" s="10"/>
      <c r="F388" s="10"/>
      <c r="G388" s="10"/>
    </row>
    <row r="389" spans="1:7" ht="26.4">
      <c r="A389" s="153"/>
      <c r="B389" s="15">
        <v>72</v>
      </c>
      <c r="C389" s="6" t="s">
        <v>279</v>
      </c>
      <c r="D389" s="10"/>
      <c r="E389" s="10"/>
      <c r="F389" s="10"/>
      <c r="G389" s="10"/>
    </row>
    <row r="390" spans="1:7" ht="13.95" customHeight="1">
      <c r="A390" s="153"/>
      <c r="B390" s="15" t="s">
        <v>93</v>
      </c>
      <c r="C390" s="6" t="s">
        <v>97</v>
      </c>
      <c r="D390" s="87">
        <v>4110</v>
      </c>
      <c r="E390" s="75">
        <v>0</v>
      </c>
      <c r="F390" s="75">
        <v>0</v>
      </c>
      <c r="G390" s="87">
        <v>3000</v>
      </c>
    </row>
    <row r="391" spans="1:7" ht="26.4">
      <c r="A391" s="153" t="s">
        <v>8</v>
      </c>
      <c r="B391" s="15">
        <v>72</v>
      </c>
      <c r="C391" s="6" t="s">
        <v>279</v>
      </c>
      <c r="D391" s="87">
        <f>D390</f>
        <v>4110</v>
      </c>
      <c r="E391" s="75">
        <f t="shared" ref="E391:F391" si="56">E390</f>
        <v>0</v>
      </c>
      <c r="F391" s="75">
        <f t="shared" si="56"/>
        <v>0</v>
      </c>
      <c r="G391" s="87">
        <v>3000</v>
      </c>
    </row>
    <row r="392" spans="1:7" ht="12" customHeight="1">
      <c r="A392" s="153"/>
      <c r="B392" s="15"/>
      <c r="C392" s="6"/>
      <c r="D392" s="10"/>
      <c r="E392" s="66"/>
      <c r="F392" s="66"/>
      <c r="G392" s="10"/>
    </row>
    <row r="393" spans="1:7" ht="27" customHeight="1">
      <c r="A393" s="153"/>
      <c r="B393" s="15">
        <v>76</v>
      </c>
      <c r="C393" s="6" t="s">
        <v>280</v>
      </c>
      <c r="D393" s="10"/>
      <c r="E393" s="66"/>
      <c r="F393" s="66"/>
      <c r="G393" s="10"/>
    </row>
    <row r="394" spans="1:7" ht="13.95" customHeight="1">
      <c r="A394" s="60"/>
      <c r="B394" s="137" t="s">
        <v>94</v>
      </c>
      <c r="C394" s="138" t="s">
        <v>97</v>
      </c>
      <c r="D394" s="87">
        <v>1351</v>
      </c>
      <c r="E394" s="75">
        <v>0</v>
      </c>
      <c r="F394" s="75">
        <v>0</v>
      </c>
      <c r="G394" s="87">
        <v>5000</v>
      </c>
    </row>
    <row r="395" spans="1:7" ht="26.4">
      <c r="A395" s="153" t="s">
        <v>8</v>
      </c>
      <c r="B395" s="15">
        <v>76</v>
      </c>
      <c r="C395" s="6" t="s">
        <v>280</v>
      </c>
      <c r="D395" s="87">
        <f>D394</f>
        <v>1351</v>
      </c>
      <c r="E395" s="75">
        <f t="shared" ref="E395:F395" si="57">E394</f>
        <v>0</v>
      </c>
      <c r="F395" s="75">
        <f t="shared" si="57"/>
        <v>0</v>
      </c>
      <c r="G395" s="87">
        <v>5000</v>
      </c>
    </row>
    <row r="396" spans="1:7">
      <c r="A396" s="153"/>
      <c r="B396" s="15"/>
      <c r="C396" s="6"/>
      <c r="D396" s="10"/>
      <c r="E396" s="66"/>
      <c r="F396" s="66"/>
      <c r="G396" s="10"/>
    </row>
    <row r="397" spans="1:7" ht="15" customHeight="1">
      <c r="A397" s="153"/>
      <c r="B397" s="15">
        <v>82</v>
      </c>
      <c r="C397" s="6" t="s">
        <v>291</v>
      </c>
      <c r="D397" s="10"/>
      <c r="E397" s="66"/>
      <c r="F397" s="66"/>
      <c r="G397" s="10"/>
    </row>
    <row r="398" spans="1:7" ht="15" customHeight="1">
      <c r="A398" s="153"/>
      <c r="B398" s="15" t="s">
        <v>95</v>
      </c>
      <c r="C398" s="6" t="s">
        <v>97</v>
      </c>
      <c r="D398" s="87">
        <v>2999</v>
      </c>
      <c r="E398" s="75">
        <v>0</v>
      </c>
      <c r="F398" s="75">
        <v>0</v>
      </c>
      <c r="G398" s="87">
        <v>12298</v>
      </c>
    </row>
    <row r="399" spans="1:7" ht="15" customHeight="1">
      <c r="A399" s="153" t="s">
        <v>8</v>
      </c>
      <c r="B399" s="15">
        <v>82</v>
      </c>
      <c r="C399" s="6" t="s">
        <v>291</v>
      </c>
      <c r="D399" s="87">
        <f>D398</f>
        <v>2999</v>
      </c>
      <c r="E399" s="75">
        <f t="shared" ref="E399:F399" si="58">E398</f>
        <v>0</v>
      </c>
      <c r="F399" s="75">
        <f t="shared" si="58"/>
        <v>0</v>
      </c>
      <c r="G399" s="87">
        <v>12298</v>
      </c>
    </row>
    <row r="400" spans="1:7">
      <c r="A400" s="153"/>
      <c r="B400" s="15"/>
      <c r="C400" s="6"/>
      <c r="D400" s="10"/>
      <c r="E400" s="10"/>
      <c r="F400" s="10"/>
      <c r="G400" s="10"/>
    </row>
    <row r="401" spans="1:7" ht="39.6">
      <c r="A401" s="153"/>
      <c r="B401" s="52">
        <v>84</v>
      </c>
      <c r="C401" s="6" t="s">
        <v>134</v>
      </c>
      <c r="D401" s="10"/>
      <c r="E401" s="10"/>
      <c r="F401" s="10"/>
      <c r="G401" s="10"/>
    </row>
    <row r="402" spans="1:7" ht="13.95" customHeight="1">
      <c r="A402" s="153"/>
      <c r="B402" s="52" t="s">
        <v>96</v>
      </c>
      <c r="C402" s="6" t="s">
        <v>176</v>
      </c>
      <c r="D402" s="87">
        <v>2419</v>
      </c>
      <c r="E402" s="77">
        <v>6853</v>
      </c>
      <c r="F402" s="77">
        <v>6853</v>
      </c>
      <c r="G402" s="87">
        <v>6853</v>
      </c>
    </row>
    <row r="403" spans="1:7" ht="39.6">
      <c r="A403" s="153" t="s">
        <v>8</v>
      </c>
      <c r="B403" s="52">
        <v>84</v>
      </c>
      <c r="C403" s="6" t="s">
        <v>134</v>
      </c>
      <c r="D403" s="87">
        <f>D402</f>
        <v>2419</v>
      </c>
      <c r="E403" s="87">
        <f t="shared" ref="E403:F403" si="59">E402</f>
        <v>6853</v>
      </c>
      <c r="F403" s="87">
        <f t="shared" si="59"/>
        <v>6853</v>
      </c>
      <c r="G403" s="87">
        <v>6853</v>
      </c>
    </row>
    <row r="404" spans="1:7">
      <c r="A404" s="153"/>
      <c r="B404" s="52"/>
      <c r="C404" s="6"/>
      <c r="D404" s="72"/>
      <c r="E404" s="72"/>
      <c r="F404" s="72"/>
      <c r="G404" s="72"/>
    </row>
    <row r="405" spans="1:7" ht="15" customHeight="1">
      <c r="A405" s="153"/>
      <c r="B405" s="15">
        <v>87</v>
      </c>
      <c r="C405" s="6" t="s">
        <v>166</v>
      </c>
      <c r="D405" s="10"/>
      <c r="E405" s="10"/>
      <c r="F405" s="10"/>
      <c r="G405" s="10"/>
    </row>
    <row r="406" spans="1:7" ht="15" customHeight="1">
      <c r="A406" s="153"/>
      <c r="B406" s="15" t="s">
        <v>167</v>
      </c>
      <c r="C406" s="6" t="s">
        <v>97</v>
      </c>
      <c r="D406" s="87">
        <v>5000</v>
      </c>
      <c r="E406" s="75">
        <v>0</v>
      </c>
      <c r="F406" s="87">
        <v>28030</v>
      </c>
      <c r="G406" s="87">
        <v>15000</v>
      </c>
    </row>
    <row r="407" spans="1:7" ht="15" customHeight="1">
      <c r="A407" s="153" t="s">
        <v>8</v>
      </c>
      <c r="B407" s="15">
        <v>87</v>
      </c>
      <c r="C407" s="6" t="s">
        <v>166</v>
      </c>
      <c r="D407" s="87">
        <f>D406</f>
        <v>5000</v>
      </c>
      <c r="E407" s="75">
        <f t="shared" ref="E407:F407" si="60">E406</f>
        <v>0</v>
      </c>
      <c r="F407" s="87">
        <f t="shared" si="60"/>
        <v>28030</v>
      </c>
      <c r="G407" s="87">
        <v>15000</v>
      </c>
    </row>
    <row r="408" spans="1:7">
      <c r="A408" s="153"/>
      <c r="B408" s="15"/>
      <c r="C408" s="6"/>
      <c r="D408" s="72"/>
      <c r="E408" s="10"/>
      <c r="F408" s="72"/>
      <c r="G408" s="10"/>
    </row>
    <row r="409" spans="1:7" ht="26.4">
      <c r="A409" s="153"/>
      <c r="B409" s="15">
        <v>96</v>
      </c>
      <c r="C409" s="6" t="s">
        <v>196</v>
      </c>
      <c r="D409" s="72"/>
      <c r="E409" s="10"/>
      <c r="F409" s="72"/>
      <c r="G409" s="72"/>
    </row>
    <row r="410" spans="1:7" ht="13.95" customHeight="1">
      <c r="A410" s="153"/>
      <c r="B410" s="15" t="s">
        <v>195</v>
      </c>
      <c r="C410" s="80" t="s">
        <v>175</v>
      </c>
      <c r="D410" s="75">
        <v>0</v>
      </c>
      <c r="E410" s="75">
        <v>0</v>
      </c>
      <c r="F410" s="87">
        <v>5000</v>
      </c>
      <c r="G410" s="87">
        <v>62800</v>
      </c>
    </row>
    <row r="411" spans="1:7" ht="26.4">
      <c r="A411" s="153" t="s">
        <v>8</v>
      </c>
      <c r="B411" s="15">
        <v>96</v>
      </c>
      <c r="C411" s="6" t="s">
        <v>196</v>
      </c>
      <c r="D411" s="75">
        <f>D410</f>
        <v>0</v>
      </c>
      <c r="E411" s="75">
        <f t="shared" ref="E411:F411" si="61">E410</f>
        <v>0</v>
      </c>
      <c r="F411" s="87">
        <f t="shared" si="61"/>
        <v>5000</v>
      </c>
      <c r="G411" s="87">
        <v>62800</v>
      </c>
    </row>
    <row r="412" spans="1:7">
      <c r="A412" s="153"/>
      <c r="B412" s="15"/>
      <c r="C412" s="6"/>
      <c r="D412" s="72"/>
      <c r="E412" s="10"/>
      <c r="F412" s="72"/>
      <c r="G412" s="10"/>
    </row>
    <row r="413" spans="1:7" ht="52.8">
      <c r="A413" s="153"/>
      <c r="B413" s="15">
        <v>98</v>
      </c>
      <c r="C413" s="6" t="s">
        <v>220</v>
      </c>
      <c r="D413" s="72"/>
      <c r="E413" s="10"/>
      <c r="F413" s="72"/>
      <c r="G413" s="10"/>
    </row>
    <row r="414" spans="1:7" ht="15" customHeight="1">
      <c r="A414" s="153"/>
      <c r="B414" s="15" t="s">
        <v>148</v>
      </c>
      <c r="C414" s="80" t="s">
        <v>97</v>
      </c>
      <c r="D414" s="75">
        <v>0</v>
      </c>
      <c r="E414" s="77">
        <v>16199</v>
      </c>
      <c r="F414" s="87">
        <v>16199</v>
      </c>
      <c r="G414" s="87">
        <v>16199</v>
      </c>
    </row>
    <row r="415" spans="1:7" ht="52.8">
      <c r="A415" s="153" t="s">
        <v>8</v>
      </c>
      <c r="B415" s="15">
        <v>98</v>
      </c>
      <c r="C415" s="6" t="s">
        <v>220</v>
      </c>
      <c r="D415" s="75">
        <f>D414</f>
        <v>0</v>
      </c>
      <c r="E415" s="87">
        <f t="shared" ref="E415:F415" si="62">E414</f>
        <v>16199</v>
      </c>
      <c r="F415" s="87">
        <f t="shared" si="62"/>
        <v>16199</v>
      </c>
      <c r="G415" s="87">
        <v>16199</v>
      </c>
    </row>
    <row r="416" spans="1:7" ht="15" customHeight="1">
      <c r="A416" s="153" t="s">
        <v>8</v>
      </c>
      <c r="B416" s="97">
        <v>5.8</v>
      </c>
      <c r="C416" s="78" t="s">
        <v>23</v>
      </c>
      <c r="D416" s="87">
        <f t="shared" ref="D416:F416" si="63">D402+D398+D394+D390+D378+D414+D366+D363+D336+D406+D410+D382+D370+D374+D387</f>
        <v>589843</v>
      </c>
      <c r="E416" s="87">
        <f t="shared" si="63"/>
        <v>423522</v>
      </c>
      <c r="F416" s="87">
        <f t="shared" si="63"/>
        <v>461552</v>
      </c>
      <c r="G416" s="87">
        <v>732313</v>
      </c>
    </row>
    <row r="417" spans="1:7" ht="15" customHeight="1">
      <c r="A417" s="153" t="s">
        <v>8</v>
      </c>
      <c r="B417" s="114">
        <v>5</v>
      </c>
      <c r="C417" s="6" t="s">
        <v>47</v>
      </c>
      <c r="D417" s="88">
        <f t="shared" ref="D417:F417" si="64">D416</f>
        <v>589843</v>
      </c>
      <c r="E417" s="88">
        <f t="shared" si="64"/>
        <v>423522</v>
      </c>
      <c r="F417" s="88">
        <f t="shared" si="64"/>
        <v>461552</v>
      </c>
      <c r="G417" s="88">
        <v>732313</v>
      </c>
    </row>
    <row r="418" spans="1:7">
      <c r="A418" s="153"/>
      <c r="B418" s="114"/>
      <c r="C418" s="6"/>
      <c r="D418" s="10"/>
      <c r="E418" s="10"/>
      <c r="F418" s="10"/>
      <c r="G418" s="10"/>
    </row>
    <row r="419" spans="1:7">
      <c r="A419" s="153"/>
      <c r="B419" s="52">
        <v>6</v>
      </c>
      <c r="C419" s="6" t="s">
        <v>90</v>
      </c>
      <c r="D419" s="11"/>
      <c r="E419" s="11"/>
      <c r="F419" s="11"/>
      <c r="G419" s="11"/>
    </row>
    <row r="420" spans="1:7">
      <c r="A420" s="153"/>
      <c r="B420" s="97">
        <v>6.8</v>
      </c>
      <c r="C420" s="78" t="s">
        <v>23</v>
      </c>
      <c r="D420" s="11"/>
      <c r="E420" s="11"/>
      <c r="F420" s="11"/>
      <c r="G420" s="11"/>
    </row>
    <row r="421" spans="1:7" s="23" customFormat="1" ht="26.4">
      <c r="A421" s="140"/>
      <c r="B421" s="115">
        <v>63</v>
      </c>
      <c r="C421" s="104" t="s">
        <v>98</v>
      </c>
      <c r="D421" s="11"/>
      <c r="E421" s="11"/>
      <c r="F421" s="11"/>
      <c r="G421" s="11"/>
    </row>
    <row r="422" spans="1:7" s="23" customFormat="1">
      <c r="A422" s="140"/>
      <c r="B422" s="115">
        <v>45</v>
      </c>
      <c r="C422" s="116" t="s">
        <v>13</v>
      </c>
      <c r="D422" s="11"/>
      <c r="E422" s="11"/>
      <c r="F422" s="11"/>
      <c r="G422" s="11"/>
    </row>
    <row r="423" spans="1:7" ht="13.95" customHeight="1">
      <c r="A423" s="141"/>
      <c r="B423" s="115" t="s">
        <v>99</v>
      </c>
      <c r="C423" s="116" t="s">
        <v>97</v>
      </c>
      <c r="D423" s="99">
        <v>20958</v>
      </c>
      <c r="E423" s="62">
        <v>0</v>
      </c>
      <c r="F423" s="62">
        <v>0</v>
      </c>
      <c r="G423" s="62">
        <v>0</v>
      </c>
    </row>
    <row r="424" spans="1:7" ht="26.4">
      <c r="A424" s="153" t="s">
        <v>8</v>
      </c>
      <c r="B424" s="115">
        <v>63</v>
      </c>
      <c r="C424" s="116" t="s">
        <v>98</v>
      </c>
      <c r="D424" s="99">
        <f t="shared" ref="D424:F424" si="65">D423</f>
        <v>20958</v>
      </c>
      <c r="E424" s="62">
        <f t="shared" si="65"/>
        <v>0</v>
      </c>
      <c r="F424" s="62">
        <f t="shared" si="65"/>
        <v>0</v>
      </c>
      <c r="G424" s="62">
        <v>0</v>
      </c>
    </row>
    <row r="425" spans="1:7">
      <c r="A425" s="153"/>
      <c r="B425" s="115"/>
      <c r="C425" s="116"/>
      <c r="D425" s="59"/>
      <c r="E425" s="59"/>
      <c r="F425" s="59"/>
      <c r="G425" s="59"/>
    </row>
    <row r="426" spans="1:7" ht="26.4">
      <c r="A426" s="153"/>
      <c r="B426" s="115">
        <v>64</v>
      </c>
      <c r="C426" s="116" t="s">
        <v>197</v>
      </c>
      <c r="D426" s="59"/>
      <c r="E426" s="59"/>
      <c r="F426" s="59"/>
      <c r="G426" s="59"/>
    </row>
    <row r="427" spans="1:7">
      <c r="A427" s="153"/>
      <c r="B427" s="115" t="s">
        <v>174</v>
      </c>
      <c r="C427" s="117" t="s">
        <v>97</v>
      </c>
      <c r="D427" s="62">
        <v>0</v>
      </c>
      <c r="E427" s="62">
        <v>0</v>
      </c>
      <c r="F427" s="62">
        <v>0</v>
      </c>
      <c r="G427" s="99">
        <v>66761</v>
      </c>
    </row>
    <row r="428" spans="1:7" ht="26.4">
      <c r="A428" s="153" t="s">
        <v>8</v>
      </c>
      <c r="B428" s="115">
        <v>64</v>
      </c>
      <c r="C428" s="116" t="s">
        <v>197</v>
      </c>
      <c r="D428" s="62">
        <f t="shared" ref="D428:F428" si="66">D427</f>
        <v>0</v>
      </c>
      <c r="E428" s="62">
        <f t="shared" si="66"/>
        <v>0</v>
      </c>
      <c r="F428" s="62">
        <f t="shared" si="66"/>
        <v>0</v>
      </c>
      <c r="G428" s="99">
        <v>66761</v>
      </c>
    </row>
    <row r="429" spans="1:7" ht="13.95" customHeight="1">
      <c r="A429" s="153" t="s">
        <v>8</v>
      </c>
      <c r="B429" s="97">
        <v>6.8</v>
      </c>
      <c r="C429" s="78" t="s">
        <v>23</v>
      </c>
      <c r="D429" s="87">
        <f t="shared" ref="D429:F429" si="67">D424+D428</f>
        <v>20958</v>
      </c>
      <c r="E429" s="75">
        <f t="shared" si="67"/>
        <v>0</v>
      </c>
      <c r="F429" s="75">
        <f t="shared" si="67"/>
        <v>0</v>
      </c>
      <c r="G429" s="87">
        <v>66761</v>
      </c>
    </row>
    <row r="430" spans="1:7" ht="13.95" customHeight="1">
      <c r="A430" s="60" t="s">
        <v>8</v>
      </c>
      <c r="B430" s="144">
        <v>6</v>
      </c>
      <c r="C430" s="138" t="s">
        <v>90</v>
      </c>
      <c r="D430" s="87">
        <f t="shared" ref="D430:F430" si="68">D429</f>
        <v>20958</v>
      </c>
      <c r="E430" s="75">
        <f t="shared" si="68"/>
        <v>0</v>
      </c>
      <c r="F430" s="75">
        <f t="shared" si="68"/>
        <v>0</v>
      </c>
      <c r="G430" s="87">
        <v>66761</v>
      </c>
    </row>
    <row r="431" spans="1:7" ht="13.95" customHeight="1">
      <c r="A431" s="153"/>
      <c r="B431" s="52"/>
      <c r="C431" s="6"/>
      <c r="D431" s="72"/>
      <c r="E431" s="72"/>
      <c r="F431" s="72"/>
      <c r="G431" s="72"/>
    </row>
    <row r="432" spans="1:7" ht="13.95" customHeight="1">
      <c r="A432" s="142"/>
      <c r="B432" s="111">
        <v>80</v>
      </c>
      <c r="C432" s="107" t="s">
        <v>11</v>
      </c>
      <c r="D432" s="72"/>
      <c r="E432" s="72"/>
      <c r="F432" s="72"/>
      <c r="G432" s="72"/>
    </row>
    <row r="433" spans="1:7" ht="26.4">
      <c r="A433" s="111"/>
      <c r="B433" s="118">
        <v>80.19</v>
      </c>
      <c r="C433" s="119" t="s">
        <v>225</v>
      </c>
      <c r="D433" s="72"/>
      <c r="E433" s="72"/>
      <c r="F433" s="72"/>
      <c r="G433" s="72"/>
    </row>
    <row r="434" spans="1:7" ht="44.4" customHeight="1">
      <c r="A434" s="111"/>
      <c r="B434" s="111" t="s">
        <v>226</v>
      </c>
      <c r="C434" s="108" t="s">
        <v>227</v>
      </c>
      <c r="D434" s="99">
        <v>25000</v>
      </c>
      <c r="E434" s="62">
        <v>0</v>
      </c>
      <c r="F434" s="62">
        <v>0</v>
      </c>
      <c r="G434" s="87">
        <v>25000</v>
      </c>
    </row>
    <row r="435" spans="1:7" ht="26.4">
      <c r="A435" s="113" t="s">
        <v>8</v>
      </c>
      <c r="B435" s="118">
        <v>80.19</v>
      </c>
      <c r="C435" s="119" t="s">
        <v>225</v>
      </c>
      <c r="D435" s="99">
        <f t="shared" ref="D435:F435" si="69">SUM(D434:D434)</f>
        <v>25000</v>
      </c>
      <c r="E435" s="62">
        <f t="shared" si="69"/>
        <v>0</v>
      </c>
      <c r="F435" s="62">
        <f t="shared" si="69"/>
        <v>0</v>
      </c>
      <c r="G435" s="99">
        <v>25000</v>
      </c>
    </row>
    <row r="436" spans="1:7" ht="13.95" customHeight="1">
      <c r="A436" s="113" t="s">
        <v>8</v>
      </c>
      <c r="B436" s="111">
        <v>80</v>
      </c>
      <c r="C436" s="107" t="s">
        <v>11</v>
      </c>
      <c r="D436" s="88">
        <f t="shared" ref="D436:F436" si="70">D435</f>
        <v>25000</v>
      </c>
      <c r="E436" s="67">
        <f t="shared" si="70"/>
        <v>0</v>
      </c>
      <c r="F436" s="67">
        <f t="shared" si="70"/>
        <v>0</v>
      </c>
      <c r="G436" s="88">
        <v>25000</v>
      </c>
    </row>
    <row r="437" spans="1:7" ht="13.95" customHeight="1">
      <c r="A437" s="12" t="s">
        <v>8</v>
      </c>
      <c r="B437" s="69">
        <v>4801</v>
      </c>
      <c r="C437" s="78" t="s">
        <v>5</v>
      </c>
      <c r="D437" s="87">
        <f t="shared" ref="D437:F437" si="71">D430+D417+D302+D436</f>
        <v>635801</v>
      </c>
      <c r="E437" s="87">
        <f t="shared" si="71"/>
        <v>423522</v>
      </c>
      <c r="F437" s="87">
        <f t="shared" si="71"/>
        <v>461552</v>
      </c>
      <c r="G437" s="87">
        <v>830954</v>
      </c>
    </row>
    <row r="438" spans="1:7" ht="13.95" customHeight="1">
      <c r="A438" s="100" t="s">
        <v>8</v>
      </c>
      <c r="B438" s="101"/>
      <c r="C438" s="102" t="s">
        <v>89</v>
      </c>
      <c r="D438" s="88">
        <f t="shared" ref="D438:F438" si="72">D437</f>
        <v>635801</v>
      </c>
      <c r="E438" s="88">
        <f t="shared" si="72"/>
        <v>423522</v>
      </c>
      <c r="F438" s="88">
        <f t="shared" si="72"/>
        <v>461552</v>
      </c>
      <c r="G438" s="88">
        <v>830954</v>
      </c>
    </row>
    <row r="439" spans="1:7" ht="13.95" customHeight="1">
      <c r="A439" s="100" t="s">
        <v>8</v>
      </c>
      <c r="B439" s="101"/>
      <c r="C439" s="102" t="s">
        <v>6</v>
      </c>
      <c r="D439" s="76">
        <f t="shared" ref="D439:F439" si="73">D438+D291</f>
        <v>2698391</v>
      </c>
      <c r="E439" s="76">
        <f t="shared" si="73"/>
        <v>3163259</v>
      </c>
      <c r="F439" s="76">
        <f t="shared" si="73"/>
        <v>3276069</v>
      </c>
      <c r="G439" s="76">
        <v>3695830</v>
      </c>
    </row>
    <row r="440" spans="1:7">
      <c r="A440" s="120"/>
      <c r="B440" s="121"/>
      <c r="C440" s="122"/>
      <c r="D440" s="123"/>
      <c r="E440" s="123"/>
      <c r="F440" s="123"/>
      <c r="G440" s="123"/>
    </row>
    <row r="441" spans="1:7">
      <c r="A441" s="153"/>
      <c r="B441" s="15"/>
      <c r="C441" s="124"/>
      <c r="D441" s="41"/>
      <c r="E441" s="41"/>
      <c r="F441" s="41"/>
      <c r="G441" s="41"/>
    </row>
    <row r="442" spans="1:7" ht="26.4">
      <c r="A442" s="153" t="s">
        <v>171</v>
      </c>
      <c r="B442" s="15">
        <v>2801</v>
      </c>
      <c r="C442" s="6" t="s">
        <v>259</v>
      </c>
      <c r="D442" s="41">
        <v>114</v>
      </c>
      <c r="E442" s="66">
        <v>0</v>
      </c>
      <c r="F442" s="66">
        <v>0</v>
      </c>
      <c r="G442" s="66">
        <v>0</v>
      </c>
    </row>
    <row r="443" spans="1:7" ht="26.4">
      <c r="A443" s="153" t="s">
        <v>171</v>
      </c>
      <c r="B443" s="15">
        <v>2801</v>
      </c>
      <c r="C443" s="6" t="s">
        <v>231</v>
      </c>
      <c r="D443" s="42">
        <v>69</v>
      </c>
      <c r="E443" s="66">
        <v>0</v>
      </c>
      <c r="F443" s="66">
        <v>0</v>
      </c>
      <c r="G443" s="66">
        <v>0</v>
      </c>
    </row>
    <row r="444" spans="1:7" ht="30" customHeight="1">
      <c r="A444" s="153" t="s">
        <v>212</v>
      </c>
      <c r="B444" s="154" t="s">
        <v>257</v>
      </c>
      <c r="C444" s="154"/>
      <c r="D444" s="154"/>
      <c r="E444" s="154"/>
      <c r="F444" s="154"/>
      <c r="G444" s="154"/>
    </row>
    <row r="445" spans="1:7">
      <c r="A445" s="153"/>
      <c r="B445" s="15"/>
      <c r="C445" s="6"/>
      <c r="D445" s="42"/>
      <c r="E445" s="66"/>
      <c r="F445" s="66"/>
      <c r="G445" s="42"/>
    </row>
    <row r="446" spans="1:7" ht="26.4">
      <c r="A446" s="153" t="s">
        <v>171</v>
      </c>
      <c r="B446" s="15">
        <v>2801</v>
      </c>
      <c r="C446" s="6" t="s">
        <v>213</v>
      </c>
      <c r="D446" s="66">
        <v>0</v>
      </c>
      <c r="E446" s="42">
        <v>0</v>
      </c>
      <c r="F446" s="42">
        <v>0</v>
      </c>
      <c r="G446" s="66">
        <v>0</v>
      </c>
    </row>
    <row r="447" spans="1:7">
      <c r="A447" s="153"/>
      <c r="B447" s="15"/>
      <c r="C447" s="6"/>
      <c r="D447" s="42"/>
      <c r="E447" s="66"/>
      <c r="F447" s="66"/>
      <c r="G447" s="42"/>
    </row>
    <row r="448" spans="1:7">
      <c r="A448" s="153"/>
      <c r="B448" s="15"/>
      <c r="C448" s="6"/>
      <c r="D448" s="42"/>
      <c r="E448" s="66"/>
      <c r="F448" s="66"/>
      <c r="G448" s="42"/>
    </row>
    <row r="449" spans="1:7">
      <c r="A449" s="153"/>
      <c r="B449" s="15"/>
      <c r="C449" s="6"/>
      <c r="D449" s="42"/>
      <c r="E449" s="66"/>
      <c r="F449" s="66"/>
      <c r="G449" s="42"/>
    </row>
    <row r="450" spans="1:7">
      <c r="A450" s="153"/>
      <c r="B450" s="69"/>
      <c r="C450" s="125"/>
      <c r="D450" s="41"/>
      <c r="E450" s="41"/>
      <c r="F450" s="41"/>
      <c r="G450" s="41"/>
    </row>
    <row r="451" spans="1:7">
      <c r="A451" s="153"/>
      <c r="B451" s="15"/>
      <c r="C451" s="126"/>
      <c r="D451" s="41"/>
      <c r="E451" s="41"/>
      <c r="F451" s="41"/>
      <c r="G451" s="41"/>
    </row>
    <row r="452" spans="1:7">
      <c r="E452" s="9"/>
    </row>
    <row r="453" spans="1:7">
      <c r="D453" s="128"/>
      <c r="E453" s="128"/>
      <c r="F453" s="128"/>
    </row>
    <row r="454" spans="1:7" s="129" customFormat="1">
      <c r="A454" s="12"/>
      <c r="B454" s="24"/>
      <c r="C454" s="130"/>
      <c r="D454" s="162"/>
      <c r="E454" s="162"/>
      <c r="F454" s="162"/>
      <c r="G454" s="22"/>
    </row>
    <row r="455" spans="1:7">
      <c r="E455" s="9"/>
    </row>
    <row r="456" spans="1:7">
      <c r="C456" s="130"/>
      <c r="E456" s="9"/>
    </row>
    <row r="457" spans="1:7">
      <c r="C457" s="130"/>
      <c r="E457" s="9"/>
    </row>
    <row r="458" spans="1:7">
      <c r="C458" s="130"/>
      <c r="E458" s="9"/>
    </row>
    <row r="459" spans="1:7">
      <c r="C459" s="130"/>
      <c r="E459" s="9"/>
    </row>
    <row r="460" spans="1:7">
      <c r="C460" s="130"/>
      <c r="E460" s="9"/>
    </row>
    <row r="461" spans="1:7">
      <c r="C461" s="130"/>
      <c r="E461" s="9"/>
    </row>
    <row r="471" spans="3:5">
      <c r="E471" s="9"/>
    </row>
    <row r="479" spans="3:5">
      <c r="C479" s="8"/>
      <c r="D479" s="8"/>
    </row>
    <row r="480" spans="3:5">
      <c r="C480" s="8"/>
      <c r="D480" s="8"/>
    </row>
    <row r="481" spans="3:4">
      <c r="C481" s="8"/>
      <c r="D481" s="8"/>
    </row>
    <row r="482" spans="3:4">
      <c r="C482" s="8"/>
      <c r="D482" s="8"/>
    </row>
    <row r="483" spans="3:4">
      <c r="C483" s="8"/>
      <c r="D483" s="8"/>
    </row>
    <row r="484" spans="3:4">
      <c r="C484" s="8"/>
      <c r="D484" s="8"/>
    </row>
    <row r="485" spans="3:4">
      <c r="C485" s="8"/>
      <c r="D485" s="8"/>
    </row>
    <row r="486" spans="3:4">
      <c r="C486" s="8"/>
      <c r="D486" s="8"/>
    </row>
  </sheetData>
  <autoFilter ref="A19:G446">
    <filterColumn colId="2"/>
    <filterColumn colId="5"/>
  </autoFilter>
  <mergeCells count="3">
    <mergeCell ref="B444:G444"/>
    <mergeCell ref="B18:C18"/>
    <mergeCell ref="A11:G11"/>
  </mergeCells>
  <phoneticPr fontId="2" type="noConversion"/>
  <printOptions horizontalCentered="1"/>
  <pageMargins left="0.55118110236220474" right="0.55118110236220474" top="0.74803149606299213" bottom="1.5748031496062993" header="0.51181102362204722" footer="1.1811023622047245"/>
  <pageSetup paperSize="9" scale="90" firstPageNumber="144" orientation="portrait" blackAndWhite="1" useFirstPageNumber="1" r:id="rId1"/>
  <headerFooter alignWithMargins="0">
    <oddHeader xml:space="preserve">&amp;C   </oddHeader>
    <oddFooter>&amp;C&amp;"Times New Roman,Bold"   &amp;P</oddFooter>
  </headerFooter>
  <rowBreaks count="1" manualBreakCount="1">
    <brk id="394" max="11" man="1"/>
  </rowBreaks>
</worksheet>
</file>

<file path=xl/worksheets/sheet2.xml><?xml version="1.0" encoding="utf-8"?>
<worksheet xmlns="http://schemas.openxmlformats.org/spreadsheetml/2006/main" xmlns:r="http://schemas.openxmlformats.org/officeDocument/2006/relationships">
  <dimension ref="A6:E31"/>
  <sheetViews>
    <sheetView workbookViewId="0">
      <selection activeCell="B32" sqref="B32"/>
    </sheetView>
  </sheetViews>
  <sheetFormatPr defaultRowHeight="13.2"/>
  <sheetData>
    <row r="6" spans="1:5">
      <c r="A6" s="1"/>
      <c r="B6" s="1" t="s">
        <v>8</v>
      </c>
      <c r="C6" s="1"/>
      <c r="D6" s="1" t="s">
        <v>235</v>
      </c>
      <c r="E6" s="1" t="s">
        <v>236</v>
      </c>
    </row>
    <row r="7" spans="1:5">
      <c r="A7" s="1" t="s">
        <v>24</v>
      </c>
      <c r="B7" s="1">
        <v>1744</v>
      </c>
      <c r="C7" s="1">
        <v>98.910550458715591</v>
      </c>
      <c r="D7" s="1">
        <f>B7*C7/100</f>
        <v>1725</v>
      </c>
      <c r="E7" s="1">
        <f>(B7-D7)*0.75</f>
        <v>14.25</v>
      </c>
    </row>
    <row r="8" spans="1:5">
      <c r="A8" s="1" t="s">
        <v>29</v>
      </c>
      <c r="B8" s="1">
        <v>2257</v>
      </c>
      <c r="C8" s="1">
        <v>45.192733717323883</v>
      </c>
      <c r="D8" s="1">
        <f t="shared" ref="D8:D27" si="0">B8*C8/100</f>
        <v>1020</v>
      </c>
      <c r="E8" s="1">
        <f t="shared" ref="E8:E27" si="1">(B8-D8)*0.75</f>
        <v>927.75</v>
      </c>
    </row>
    <row r="9" spans="1:5">
      <c r="A9" s="1" t="s">
        <v>31</v>
      </c>
      <c r="B9" s="1">
        <v>12301</v>
      </c>
      <c r="C9" s="1">
        <v>56.645801154377693</v>
      </c>
      <c r="D9" s="1">
        <f t="shared" si="0"/>
        <v>6968</v>
      </c>
      <c r="E9" s="1">
        <f t="shared" si="1"/>
        <v>3999.75</v>
      </c>
    </row>
    <row r="10" spans="1:5">
      <c r="A10" s="1" t="s">
        <v>33</v>
      </c>
      <c r="B10" s="1">
        <v>7102</v>
      </c>
      <c r="C10" s="1">
        <v>14.432554210081666</v>
      </c>
      <c r="D10" s="1">
        <f t="shared" si="0"/>
        <v>1024.9999999999998</v>
      </c>
      <c r="E10" s="1">
        <f t="shared" si="1"/>
        <v>4557.75</v>
      </c>
    </row>
    <row r="11" spans="1:5">
      <c r="A11" s="1" t="s">
        <v>36</v>
      </c>
      <c r="B11" s="1">
        <v>1751</v>
      </c>
      <c r="C11" s="1">
        <v>65.276984580239855</v>
      </c>
      <c r="D11" s="1">
        <f t="shared" si="0"/>
        <v>1142.9999999999998</v>
      </c>
      <c r="E11" s="1">
        <f t="shared" si="1"/>
        <v>456.00000000000017</v>
      </c>
    </row>
    <row r="12" spans="1:5">
      <c r="A12" s="1" t="s">
        <v>38</v>
      </c>
      <c r="B12" s="1">
        <v>1533</v>
      </c>
      <c r="C12" s="1">
        <v>80.039138943248531</v>
      </c>
      <c r="D12" s="1">
        <f t="shared" si="0"/>
        <v>1227</v>
      </c>
      <c r="E12" s="1">
        <f t="shared" si="1"/>
        <v>229.5</v>
      </c>
    </row>
    <row r="13" spans="1:5">
      <c r="A13" s="1" t="s">
        <v>40</v>
      </c>
      <c r="B13" s="1">
        <v>3414</v>
      </c>
      <c r="C13" s="1">
        <v>93.731693028705337</v>
      </c>
      <c r="D13" s="1">
        <f t="shared" si="0"/>
        <v>3200</v>
      </c>
      <c r="E13" s="1">
        <f t="shared" si="1"/>
        <v>160.5</v>
      </c>
    </row>
    <row r="14" spans="1:5">
      <c r="A14" s="1" t="s">
        <v>42</v>
      </c>
      <c r="B14" s="1">
        <v>1582</v>
      </c>
      <c r="C14" s="1">
        <v>96.333754740834394</v>
      </c>
      <c r="D14" s="1">
        <f t="shared" si="0"/>
        <v>1524</v>
      </c>
      <c r="E14" s="1">
        <f t="shared" si="1"/>
        <v>43.5</v>
      </c>
    </row>
    <row r="15" spans="1:5">
      <c r="A15" s="1" t="s">
        <v>44</v>
      </c>
      <c r="B15" s="1">
        <v>3322</v>
      </c>
      <c r="C15" s="1">
        <v>48.013245033112582</v>
      </c>
      <c r="D15" s="1">
        <f t="shared" si="0"/>
        <v>1595</v>
      </c>
      <c r="E15" s="1">
        <f t="shared" si="1"/>
        <v>1295.25</v>
      </c>
    </row>
    <row r="16" spans="1:5">
      <c r="A16" s="1"/>
      <c r="B16" s="1"/>
      <c r="C16" s="1"/>
      <c r="D16" s="3">
        <f>SUM(D7:D15)</f>
        <v>19427</v>
      </c>
      <c r="E16" s="3">
        <f>SUM(E7:E15)</f>
        <v>11684.25</v>
      </c>
    </row>
    <row r="17" spans="1:5">
      <c r="A17" s="1" t="s">
        <v>24</v>
      </c>
      <c r="B17" s="1">
        <v>4252</v>
      </c>
      <c r="C17" s="1">
        <v>2.7986829727187206</v>
      </c>
      <c r="D17" s="3">
        <f t="shared" si="0"/>
        <v>119</v>
      </c>
      <c r="E17" s="3">
        <f t="shared" si="1"/>
        <v>3099.75</v>
      </c>
    </row>
    <row r="18" spans="1:5">
      <c r="A18" s="1"/>
      <c r="B18" s="1"/>
      <c r="C18" s="1"/>
      <c r="D18" s="1"/>
      <c r="E18" s="1"/>
    </row>
    <row r="19" spans="1:5">
      <c r="A19" s="1" t="s">
        <v>51</v>
      </c>
      <c r="B19" s="1">
        <v>5825</v>
      </c>
      <c r="C19" s="1">
        <v>62.094420600858371</v>
      </c>
      <c r="D19" s="1">
        <f t="shared" si="0"/>
        <v>3617</v>
      </c>
      <c r="E19" s="1">
        <f t="shared" si="1"/>
        <v>1656</v>
      </c>
    </row>
    <row r="20" spans="1:5">
      <c r="A20" s="1" t="s">
        <v>53</v>
      </c>
      <c r="B20" s="1">
        <v>1366</v>
      </c>
      <c r="C20" s="1">
        <v>16.544655929721817</v>
      </c>
      <c r="D20" s="1">
        <f t="shared" si="0"/>
        <v>226</v>
      </c>
      <c r="E20" s="1">
        <f t="shared" si="1"/>
        <v>855</v>
      </c>
    </row>
    <row r="21" spans="1:5">
      <c r="A21" s="1" t="s">
        <v>54</v>
      </c>
      <c r="B21" s="1">
        <v>6838</v>
      </c>
      <c r="C21" s="1">
        <v>66.788534659257095</v>
      </c>
      <c r="D21" s="1">
        <f t="shared" si="0"/>
        <v>4567</v>
      </c>
      <c r="E21" s="1">
        <f t="shared" si="1"/>
        <v>1703.25</v>
      </c>
    </row>
    <row r="22" spans="1:5">
      <c r="A22" s="1" t="s">
        <v>55</v>
      </c>
      <c r="B22" s="1">
        <v>10330</v>
      </c>
      <c r="C22" s="1">
        <v>58.102613746369805</v>
      </c>
      <c r="D22" s="1">
        <f t="shared" si="0"/>
        <v>6002.0000000000009</v>
      </c>
      <c r="E22" s="1">
        <f t="shared" si="1"/>
        <v>3245.9999999999991</v>
      </c>
    </row>
    <row r="23" spans="1:5">
      <c r="A23" s="1" t="s">
        <v>59</v>
      </c>
      <c r="B23" s="1">
        <v>2340</v>
      </c>
      <c r="C23" s="1">
        <v>45.17094017094017</v>
      </c>
      <c r="D23" s="1">
        <f t="shared" si="0"/>
        <v>1057</v>
      </c>
      <c r="E23" s="1">
        <f t="shared" si="1"/>
        <v>962.25</v>
      </c>
    </row>
    <row r="24" spans="1:5">
      <c r="A24" s="1" t="s">
        <v>61</v>
      </c>
      <c r="B24" s="1">
        <v>15065</v>
      </c>
      <c r="C24" s="1">
        <v>73.521407235313646</v>
      </c>
      <c r="D24" s="1">
        <f t="shared" si="0"/>
        <v>11076</v>
      </c>
      <c r="E24" s="1">
        <f t="shared" si="1"/>
        <v>2991.75</v>
      </c>
    </row>
    <row r="25" spans="1:5">
      <c r="A25" s="1" t="s">
        <v>63</v>
      </c>
      <c r="B25" s="1">
        <v>20033</v>
      </c>
      <c r="C25" s="1">
        <v>80.297509109968559</v>
      </c>
      <c r="D25" s="1">
        <f t="shared" si="0"/>
        <v>16086.000000000002</v>
      </c>
      <c r="E25" s="1">
        <f t="shared" si="1"/>
        <v>2960.2499999999986</v>
      </c>
    </row>
    <row r="26" spans="1:5">
      <c r="A26" s="1" t="s">
        <v>65</v>
      </c>
      <c r="B26" s="1">
        <v>17919</v>
      </c>
      <c r="C26" s="1">
        <v>81.394051007310679</v>
      </c>
      <c r="D26" s="1">
        <f t="shared" si="0"/>
        <v>14585</v>
      </c>
      <c r="E26" s="1">
        <f t="shared" si="1"/>
        <v>2500.5</v>
      </c>
    </row>
    <row r="27" spans="1:5">
      <c r="A27" s="1" t="s">
        <v>67</v>
      </c>
      <c r="B27" s="1">
        <v>8001</v>
      </c>
      <c r="C27" s="1">
        <v>85.951756030496185</v>
      </c>
      <c r="D27" s="1">
        <f t="shared" si="0"/>
        <v>6877</v>
      </c>
      <c r="E27" s="1">
        <f t="shared" si="1"/>
        <v>843</v>
      </c>
    </row>
    <row r="28" spans="1:5">
      <c r="A28" s="1"/>
      <c r="B28" s="1"/>
      <c r="C28" s="1"/>
      <c r="D28" s="3">
        <f>SUM(D19:D27)</f>
        <v>64093</v>
      </c>
      <c r="E28" s="3">
        <f>SUM(E19:E27)</f>
        <v>17718</v>
      </c>
    </row>
    <row r="29" spans="1:5">
      <c r="A29" s="1" t="s">
        <v>8</v>
      </c>
      <c r="B29" s="1">
        <f>SUM(B7:B27)</f>
        <v>126975</v>
      </c>
      <c r="C29" s="1"/>
      <c r="D29" s="1">
        <f>D16+D17+D28</f>
        <v>83639</v>
      </c>
      <c r="E29" s="1">
        <f>E16+E17+E28</f>
        <v>32502</v>
      </c>
    </row>
    <row r="31" spans="1:5">
      <c r="A31" s="2" t="s">
        <v>239</v>
      </c>
      <c r="B31">
        <f>B29-D29-E29</f>
        <v>10834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dem31</vt:lpstr>
      <vt:lpstr>Sheet1</vt:lpstr>
      <vt:lpstr>'dem31'!housing</vt:lpstr>
      <vt:lpstr>'dem31'!Power</vt:lpstr>
      <vt:lpstr>'dem31'!powercap</vt:lpstr>
      <vt:lpstr>'dem31'!Print_Area</vt:lpstr>
      <vt:lpstr>'dem31'!Print_Titles</vt:lpstr>
      <vt:lpstr>'dem31'!pw</vt:lpstr>
      <vt:lpstr>'dem31'!revise</vt:lpstr>
      <vt:lpstr>'dem31'!summary</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2020-03-17T11:04:03Z</cp:lastPrinted>
  <dcterms:created xsi:type="dcterms:W3CDTF">2004-06-02T16:23:55Z</dcterms:created>
  <dcterms:modified xsi:type="dcterms:W3CDTF">2020-03-26T09:37:29Z</dcterms:modified>
</cp:coreProperties>
</file>