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8" sheetId="7" r:id="rId1"/>
  </sheets>
  <definedNames>
    <definedName name="__123Graph_D" localSheetId="0" hidden="1">#REF!</definedName>
    <definedName name="_xlnm._FilterDatabase" localSheetId="0" hidden="1">'dem38'!$A$28:$H$679</definedName>
    <definedName name="ah" localSheetId="0">'dem38'!#REF!</definedName>
    <definedName name="cad" localSheetId="0">'dem38'!#REF!</definedName>
    <definedName name="capcoop" localSheetId="0">'dem38'!#REF!</definedName>
    <definedName name="capcrop" localSheetId="0">'dem38'!#REF!</definedName>
    <definedName name="capedu" localSheetId="0">'dem38'!$D$562:$G$562</definedName>
    <definedName name="capforest" localSheetId="0">'dem38'!#REF!</definedName>
    <definedName name="caphealth" localSheetId="0">'dem38'!#REF!</definedName>
    <definedName name="caphousing" localSheetId="0">'dem38'!#REF!</definedName>
    <definedName name="capind" localSheetId="0">'dem38'!#REF!</definedName>
    <definedName name="capoap" localSheetId="0">'dem38'!#REF!</definedName>
    <definedName name="capordp" localSheetId="0">'dem38'!#REF!</definedName>
    <definedName name="cappower" localSheetId="0">'dem38'!#REF!</definedName>
    <definedName name="cappw" localSheetId="0">'dem38'!$D$548:$G$548</definedName>
    <definedName name="caproad" localSheetId="0">'dem38'!$D$672:$G$672</definedName>
    <definedName name="capst" localSheetId="0">'dem38'!#REF!</definedName>
    <definedName name="captourism" localSheetId="0">'dem38'!#REF!</definedName>
    <definedName name="capUD" localSheetId="0">'dem38'!$D$574:$G$574</definedName>
    <definedName name="capvillage" localSheetId="0">'dem38'!#REF!</definedName>
    <definedName name="capwater" localSheetId="0">'dem38'!#REF!</definedName>
    <definedName name="civil" localSheetId="0">'dem38'!#REF!</definedName>
    <definedName name="conven" localSheetId="0">'dem38'!#REF!</definedName>
    <definedName name="coop" localSheetId="0">'dem38'!#REF!</definedName>
    <definedName name="crop" localSheetId="0">'dem38'!#REF!</definedName>
    <definedName name="cul" localSheetId="0">'dem38'!#REF!</definedName>
    <definedName name="dd" localSheetId="0">'dem38'!#REF!</definedName>
    <definedName name="ecology" localSheetId="0">'dem38'!#REF!</definedName>
    <definedName name="edu" localSheetId="0">'dem38'!#REF!</definedName>
    <definedName name="fish" localSheetId="0">'dem38'!#REF!</definedName>
    <definedName name="food" localSheetId="0">'dem38'!#REF!</definedName>
    <definedName name="forest" localSheetId="0">'dem38'!#REF!</definedName>
    <definedName name="housing" localSheetId="0">'dem38'!#REF!</definedName>
    <definedName name="ind" localSheetId="0">'dem38'!#REF!</definedName>
    <definedName name="ipr" localSheetId="0">'dem38'!#REF!</definedName>
    <definedName name="labour" localSheetId="0">'dem38'!#REF!</definedName>
    <definedName name="lr" localSheetId="0">'dem38'!#REF!</definedName>
    <definedName name="med" localSheetId="0">'dem38'!#REF!</definedName>
    <definedName name="minor" localSheetId="0">'dem38'!#REF!</definedName>
    <definedName name="np" localSheetId="0">'dem38'!#REF!</definedName>
    <definedName name="Nutrition" localSheetId="0">'dem38'!$D$532:$G$532</definedName>
    <definedName name="oap" localSheetId="0">'dem38'!#REF!</definedName>
    <definedName name="ordp" localSheetId="0">'dem38'!$D$538:$G$538</definedName>
    <definedName name="osr" localSheetId="0">'dem38'!#REF!</definedName>
    <definedName name="power" localSheetId="0">'dem38'!#REF!</definedName>
    <definedName name="_xlnm.Print_Area" localSheetId="0">'dem38'!$A$1:$G$677</definedName>
    <definedName name="_xlnm.Print_Titles" localSheetId="0">'dem38'!$25:$28</definedName>
    <definedName name="public" localSheetId="0">'dem38'!#REF!</definedName>
    <definedName name="RE" localSheetId="0">'dem38'!#REF!</definedName>
    <definedName name="rec" localSheetId="0">'dem38'!#REF!</definedName>
    <definedName name="research" localSheetId="0">'dem38'!#REF!</definedName>
    <definedName name="revise" localSheetId="0">'dem38'!$D$695:$F$695</definedName>
    <definedName name="roads" localSheetId="0">'dem38'!#REF!</definedName>
    <definedName name="scst" localSheetId="0">'dem38'!$D$205:$G$205</definedName>
    <definedName name="scstrec" localSheetId="0">'dem38'!#REF!</definedName>
    <definedName name="SocialSecurity" localSheetId="0">'dem38'!$D$507:$G$507</definedName>
    <definedName name="socialwelfare" localSheetId="0">'dem38'!$D$664:$G$664</definedName>
    <definedName name="sports" localSheetId="0">'dem38'!#REF!</definedName>
    <definedName name="spprg" localSheetId="0">'dem38'!#REF!</definedName>
    <definedName name="sswrec1" localSheetId="0">'dem38'!#REF!</definedName>
    <definedName name="sswrec2" localSheetId="0">'dem38'!#REF!</definedName>
    <definedName name="summary" localSheetId="0">'dem38'!$D$683:$F$683</definedName>
    <definedName name="swc" localSheetId="0">'dem38'!#REF!</definedName>
    <definedName name="tourism" localSheetId="0">'dem38'!#REF!</definedName>
    <definedName name="UD" localSheetId="0">'dem38'!#REF!</definedName>
    <definedName name="village" localSheetId="0">'dem38'!#REF!</definedName>
    <definedName name="Voted" localSheetId="0">'dem38'!$D$22:$F$22</definedName>
    <definedName name="water" localSheetId="0">'dem38'!$D$36:$G$36</definedName>
    <definedName name="welfarecap" localSheetId="0">'dem38'!$D$624:$G$624</definedName>
    <definedName name="Z_239EE218_578E_4317_BEED_14D5D7089E27_.wvu.Cols" localSheetId="0" hidden="1">'dem38'!#REF!</definedName>
    <definedName name="Z_239EE218_578E_4317_BEED_14D5D7089E27_.wvu.FilterData" localSheetId="0" hidden="1">'dem38'!$A$1:$G$674</definedName>
    <definedName name="Z_239EE218_578E_4317_BEED_14D5D7089E27_.wvu.PrintArea" localSheetId="0" hidden="1">'dem38'!$A$1:$G$674</definedName>
    <definedName name="Z_239EE218_578E_4317_BEED_14D5D7089E27_.wvu.PrintTitles" localSheetId="0" hidden="1">'dem38'!$26:$28</definedName>
    <definedName name="Z_302A3EA3_AE96_11D5_A646_0050BA3D7AFD_.wvu.Cols" localSheetId="0" hidden="1">'dem38'!#REF!</definedName>
    <definedName name="Z_302A3EA3_AE96_11D5_A646_0050BA3D7AFD_.wvu.FilterData" localSheetId="0" hidden="1">'dem38'!$A$1:$G$674</definedName>
    <definedName name="Z_302A3EA3_AE96_11D5_A646_0050BA3D7AFD_.wvu.PrintArea" localSheetId="0" hidden="1">'dem38'!$A$1:$G$674</definedName>
    <definedName name="Z_302A3EA3_AE96_11D5_A646_0050BA3D7AFD_.wvu.PrintTitles" localSheetId="0" hidden="1">'dem38'!$26:$28</definedName>
    <definedName name="Z_36DBA021_0ECB_11D4_8064_004005726899_.wvu.Cols" localSheetId="0" hidden="1">'dem38'!#REF!</definedName>
    <definedName name="Z_36DBA021_0ECB_11D4_8064_004005726899_.wvu.FilterData" localSheetId="0" hidden="1">'dem38'!$C$29:$C$674</definedName>
    <definedName name="Z_36DBA021_0ECB_11D4_8064_004005726899_.wvu.PrintArea" localSheetId="0" hidden="1">'dem38'!$A$1:$G$674</definedName>
    <definedName name="Z_36DBA021_0ECB_11D4_8064_004005726899_.wvu.PrintTitles" localSheetId="0" hidden="1">'dem38'!$26:$28</definedName>
    <definedName name="Z_93EBE921_AE91_11D5_8685_004005726899_.wvu.Cols" localSheetId="0" hidden="1">'dem38'!#REF!</definedName>
    <definedName name="Z_93EBE921_AE91_11D5_8685_004005726899_.wvu.FilterData" localSheetId="0" hidden="1">'dem38'!$C$29:$C$674</definedName>
    <definedName name="Z_93EBE921_AE91_11D5_8685_004005726899_.wvu.PrintArea" localSheetId="0" hidden="1">'dem38'!$A$1:$G$674</definedName>
    <definedName name="Z_93EBE921_AE91_11D5_8685_004005726899_.wvu.PrintTitles" localSheetId="0" hidden="1">'dem38'!$26:$28</definedName>
    <definedName name="Z_94DA79C1_0FDE_11D5_9579_000021DAEEA2_.wvu.Cols" localSheetId="0" hidden="1">'dem38'!#REF!</definedName>
    <definedName name="Z_94DA79C1_0FDE_11D5_9579_000021DAEEA2_.wvu.FilterData" localSheetId="0" hidden="1">'dem38'!$C$29:$C$674</definedName>
    <definedName name="Z_94DA79C1_0FDE_11D5_9579_000021DAEEA2_.wvu.PrintArea" localSheetId="0" hidden="1">'dem38'!$A$1:$G$674</definedName>
    <definedName name="Z_94DA79C1_0FDE_11D5_9579_000021DAEEA2_.wvu.PrintTitles" localSheetId="0" hidden="1">'dem38'!$26:$28</definedName>
    <definedName name="Z_9F04AD3B_15DA_4D32_8B27_BA16A20022C6_.wvu.FilterData" localSheetId="0" hidden="1">'dem38'!$A$28:$G$695</definedName>
    <definedName name="Z_9F04AD3B_15DA_4D32_8B27_BA16A20022C6_.wvu.PrintArea" localSheetId="0" hidden="1">'dem38'!$A$576:$G$672</definedName>
    <definedName name="Z_9F04AD3B_15DA_4D32_8B27_BA16A20022C6_.wvu.PrintTitles" localSheetId="0" hidden="1">'dem38'!$25:$28</definedName>
    <definedName name="Z_B4CB098C_161F_11D5_8064_004005726899_.wvu.FilterData" localSheetId="0" hidden="1">'dem38'!$C$29:$C$674</definedName>
    <definedName name="Z_B4CB099E_161F_11D5_8064_004005726899_.wvu.FilterData" localSheetId="0" hidden="1">'dem38'!$C$29:$C$674</definedName>
    <definedName name="Z_C868F8C3_16D7_11D5_A68D_81D6213F5331_.wvu.Cols" localSheetId="0" hidden="1">'dem38'!#REF!</definedName>
    <definedName name="Z_C868F8C3_16D7_11D5_A68D_81D6213F5331_.wvu.FilterData" localSheetId="0" hidden="1">'dem38'!$C$29:$C$674</definedName>
    <definedName name="Z_C868F8C3_16D7_11D5_A68D_81D6213F5331_.wvu.PrintArea" localSheetId="0" hidden="1">'dem38'!$A$1:$G$674</definedName>
    <definedName name="Z_C868F8C3_16D7_11D5_A68D_81D6213F5331_.wvu.PrintTitles" localSheetId="0" hidden="1">'dem38'!$26:$28</definedName>
    <definedName name="Z_E5DF37BD_125C_11D5_8DC4_D0F5D88B3549_.wvu.Cols" localSheetId="0" hidden="1">'dem38'!#REF!</definedName>
    <definedName name="Z_E5DF37BD_125C_11D5_8DC4_D0F5D88B3549_.wvu.FilterData" localSheetId="0" hidden="1">'dem38'!$C$29:$C$674</definedName>
    <definedName name="Z_E5DF37BD_125C_11D5_8DC4_D0F5D88B3549_.wvu.PrintArea" localSheetId="0" hidden="1">'dem38'!$A$1:$G$674</definedName>
    <definedName name="Z_E5DF37BD_125C_11D5_8DC4_D0F5D88B3549_.wvu.PrintTitles" localSheetId="0" hidden="1">'dem38'!$26:$28</definedName>
    <definedName name="Z_F1391393_1D1C_410F_A76B_773FA6985814_.wvu.PrintArea" localSheetId="0" hidden="1">'dem38'!$A$576:$G$672</definedName>
    <definedName name="Z_F1391393_1D1C_410F_A76B_773FA6985814_.wvu.PrintTitles" localSheetId="0" hidden="1">'dem38'!$25:$28</definedName>
    <definedName name="Z_F8ADACC1_164E_11D6_B603_000021DAEEA2_.wvu.Cols" localSheetId="0" hidden="1">'dem38'!#REF!</definedName>
    <definedName name="Z_F8ADACC1_164E_11D6_B603_000021DAEEA2_.wvu.FilterData" localSheetId="0" hidden="1">'dem38'!$C$29:$C$674</definedName>
    <definedName name="Z_F8ADACC1_164E_11D6_B603_000021DAEEA2_.wvu.PrintArea" localSheetId="0" hidden="1">'dem38'!$A$1:$G$674</definedName>
    <definedName name="Z_F8ADACC1_164E_11D6_B603_000021DAEEA2_.wvu.PrintTitles" localSheetId="0" hidden="1">'dem38'!$26:$28</definedName>
  </definedNames>
  <calcPr calcId="125725"/>
  <customWorkbookViews>
    <customWorkbookView name="print view" guid="{F1391393-1D1C-410F-A76B-773FA6985814}" includeHiddenRowCol="0" maximized="1" windowWidth="1020" windowHeight="597" activeSheetId="4"/>
    <customWorkbookView name="view" guid="{9F04AD3B-15DA-4D32-8B27-BA16A20022C6}" maximized="1" windowWidth="1020" windowHeight="597" activeSheetId="4"/>
  </customWorkbookViews>
</workbook>
</file>

<file path=xl/calcChain.xml><?xml version="1.0" encoding="utf-8"?>
<calcChain xmlns="http://schemas.openxmlformats.org/spreadsheetml/2006/main">
  <c r="F548" i="7"/>
  <c r="E548"/>
  <c r="D548"/>
  <c r="F251"/>
  <c r="E484" l="1"/>
  <c r="F484"/>
  <c r="D484"/>
  <c r="E164"/>
  <c r="F164"/>
  <c r="D164"/>
  <c r="E622"/>
  <c r="F622"/>
  <c r="D622"/>
  <c r="E635"/>
  <c r="F635"/>
  <c r="D635"/>
  <c r="E444"/>
  <c r="F444"/>
  <c r="D444"/>
  <c r="E424"/>
  <c r="F424"/>
  <c r="D424"/>
  <c r="E406"/>
  <c r="F406"/>
  <c r="D406"/>
  <c r="E388"/>
  <c r="D388"/>
  <c r="E198"/>
  <c r="F198"/>
  <c r="D198"/>
  <c r="E169"/>
  <c r="F169"/>
  <c r="D169"/>
  <c r="D251"/>
  <c r="E251"/>
  <c r="D226" l="1"/>
  <c r="D235"/>
  <c r="F429"/>
  <c r="E429"/>
  <c r="D429"/>
  <c r="F371"/>
  <c r="E371"/>
  <c r="D371"/>
  <c r="F364"/>
  <c r="E364"/>
  <c r="D364"/>
  <c r="F356"/>
  <c r="E356"/>
  <c r="D356"/>
  <c r="F348"/>
  <c r="E348"/>
  <c r="D348"/>
  <c r="F326"/>
  <c r="E326"/>
  <c r="D326"/>
  <c r="F318"/>
  <c r="E318"/>
  <c r="D318"/>
  <c r="F310"/>
  <c r="E310"/>
  <c r="D310"/>
  <c r="E302"/>
  <c r="F302"/>
  <c r="D302"/>
  <c r="E294"/>
  <c r="F294"/>
  <c r="D294"/>
  <c r="F286"/>
  <c r="E286"/>
  <c r="D286"/>
  <c r="F278"/>
  <c r="E278"/>
  <c r="D278"/>
  <c r="F270"/>
  <c r="E270"/>
  <c r="D270"/>
  <c r="F262"/>
  <c r="E262"/>
  <c r="D262"/>
  <c r="D382"/>
  <c r="D376"/>
  <c r="E336"/>
  <c r="F336"/>
  <c r="D336"/>
  <c r="F463" l="1"/>
  <c r="F464" s="1"/>
  <c r="F397"/>
  <c r="F399" s="1"/>
  <c r="F385"/>
  <c r="F388" s="1"/>
  <c r="F230"/>
  <c r="F235" s="1"/>
  <c r="F662"/>
  <c r="E644"/>
  <c r="F644"/>
  <c r="F670"/>
  <c r="F671" s="1"/>
  <c r="E670"/>
  <c r="E671" s="1"/>
  <c r="D670"/>
  <c r="D671" s="1"/>
  <c r="E662"/>
  <c r="D662"/>
  <c r="F652"/>
  <c r="E652"/>
  <c r="D652"/>
  <c r="F648"/>
  <c r="E648"/>
  <c r="D648"/>
  <c r="D644"/>
  <c r="F636"/>
  <c r="E636"/>
  <c r="D636"/>
  <c r="F616"/>
  <c r="F617" s="1"/>
  <c r="E616"/>
  <c r="E617" s="1"/>
  <c r="D616"/>
  <c r="D617" s="1"/>
  <c r="F608"/>
  <c r="F609" s="1"/>
  <c r="F610" s="1"/>
  <c r="E608"/>
  <c r="E609" s="1"/>
  <c r="E610" s="1"/>
  <c r="D608"/>
  <c r="D609" s="1"/>
  <c r="D610" s="1"/>
  <c r="F596"/>
  <c r="E596"/>
  <c r="D596"/>
  <c r="F590"/>
  <c r="E590"/>
  <c r="D590"/>
  <c r="F583"/>
  <c r="F584" s="1"/>
  <c r="E583"/>
  <c r="E584" s="1"/>
  <c r="D583"/>
  <c r="D584" s="1"/>
  <c r="F572"/>
  <c r="E572"/>
  <c r="D572"/>
  <c r="F568"/>
  <c r="E568"/>
  <c r="D568"/>
  <c r="F560"/>
  <c r="F561" s="1"/>
  <c r="E560"/>
  <c r="E561" s="1"/>
  <c r="D560"/>
  <c r="D561" s="1"/>
  <c r="F554"/>
  <c r="F555" s="1"/>
  <c r="E554"/>
  <c r="E555" s="1"/>
  <c r="D554"/>
  <c r="D555" s="1"/>
  <c r="F546"/>
  <c r="F547" s="1"/>
  <c r="E546"/>
  <c r="E547" s="1"/>
  <c r="D546"/>
  <c r="D547" s="1"/>
  <c r="F538"/>
  <c r="E538"/>
  <c r="D538"/>
  <c r="F537"/>
  <c r="E537"/>
  <c r="D537"/>
  <c r="F529"/>
  <c r="F530" s="1"/>
  <c r="F531" s="1"/>
  <c r="E529"/>
  <c r="E530" s="1"/>
  <c r="E531" s="1"/>
  <c r="D529"/>
  <c r="D530" s="1"/>
  <c r="D531" s="1"/>
  <c r="F517"/>
  <c r="F518" s="1"/>
  <c r="E517"/>
  <c r="E518" s="1"/>
  <c r="D517"/>
  <c r="D518" s="1"/>
  <c r="F505"/>
  <c r="F506" s="1"/>
  <c r="E505"/>
  <c r="E506" s="1"/>
  <c r="D505"/>
  <c r="D506" s="1"/>
  <c r="F496"/>
  <c r="F497" s="1"/>
  <c r="E496"/>
  <c r="E497" s="1"/>
  <c r="D496"/>
  <c r="D497" s="1"/>
  <c r="F485"/>
  <c r="E485"/>
  <c r="D485"/>
  <c r="F473"/>
  <c r="E473"/>
  <c r="D473"/>
  <c r="F469"/>
  <c r="E469"/>
  <c r="D469"/>
  <c r="E464"/>
  <c r="D464"/>
  <c r="F460"/>
  <c r="E460"/>
  <c r="D460"/>
  <c r="F454"/>
  <c r="F455" s="1"/>
  <c r="E454"/>
  <c r="E455" s="1"/>
  <c r="D454"/>
  <c r="D455" s="1"/>
  <c r="F448"/>
  <c r="E448"/>
  <c r="D448"/>
  <c r="F437"/>
  <c r="E437"/>
  <c r="D437"/>
  <c r="F433"/>
  <c r="E433"/>
  <c r="D433"/>
  <c r="E399"/>
  <c r="D399"/>
  <c r="F393"/>
  <c r="E393"/>
  <c r="D393"/>
  <c r="F382"/>
  <c r="E382"/>
  <c r="F376"/>
  <c r="E376"/>
  <c r="F340"/>
  <c r="E340"/>
  <c r="D340"/>
  <c r="F252"/>
  <c r="E252"/>
  <c r="D252"/>
  <c r="E235"/>
  <c r="F226"/>
  <c r="E226"/>
  <c r="F216"/>
  <c r="E216"/>
  <c r="D216"/>
  <c r="D236" s="1"/>
  <c r="F202"/>
  <c r="E202"/>
  <c r="D202"/>
  <c r="F194"/>
  <c r="E194"/>
  <c r="D194"/>
  <c r="F188"/>
  <c r="F189" s="1"/>
  <c r="E188"/>
  <c r="E189" s="1"/>
  <c r="D188"/>
  <c r="D189" s="1"/>
  <c r="F184"/>
  <c r="E184"/>
  <c r="D184"/>
  <c r="F179"/>
  <c r="E179"/>
  <c r="D179"/>
  <c r="F174"/>
  <c r="E174"/>
  <c r="D174"/>
  <c r="F173"/>
  <c r="E173"/>
  <c r="D173"/>
  <c r="F157"/>
  <c r="E157"/>
  <c r="D157"/>
  <c r="F150"/>
  <c r="E150"/>
  <c r="D150"/>
  <c r="F141"/>
  <c r="E141"/>
  <c r="D141"/>
  <c r="F135"/>
  <c r="E135"/>
  <c r="D135"/>
  <c r="F130"/>
  <c r="E130"/>
  <c r="D130"/>
  <c r="F120"/>
  <c r="F121" s="1"/>
  <c r="E120"/>
  <c r="E121" s="1"/>
  <c r="D120"/>
  <c r="D121" s="1"/>
  <c r="F114"/>
  <c r="E114"/>
  <c r="D114"/>
  <c r="F110"/>
  <c r="E110"/>
  <c r="D110"/>
  <c r="F103"/>
  <c r="F104" s="1"/>
  <c r="E103"/>
  <c r="E104" s="1"/>
  <c r="D103"/>
  <c r="D104" s="1"/>
  <c r="F95"/>
  <c r="E95"/>
  <c r="D95"/>
  <c r="F88"/>
  <c r="E88"/>
  <c r="D88"/>
  <c r="F72"/>
  <c r="E72"/>
  <c r="D72"/>
  <c r="F67"/>
  <c r="F68" s="1"/>
  <c r="E67"/>
  <c r="E68" s="1"/>
  <c r="D67"/>
  <c r="D68" s="1"/>
  <c r="F60"/>
  <c r="E60"/>
  <c r="D60"/>
  <c r="F53"/>
  <c r="E53"/>
  <c r="D53"/>
  <c r="F34"/>
  <c r="F35" s="1"/>
  <c r="F36" s="1"/>
  <c r="E34"/>
  <c r="E35" s="1"/>
  <c r="E36" s="1"/>
  <c r="D34"/>
  <c r="D35" s="1"/>
  <c r="D36" s="1"/>
  <c r="E236" l="1"/>
  <c r="E237" s="1"/>
  <c r="F236"/>
  <c r="F237" s="1"/>
  <c r="D438"/>
  <c r="F438"/>
  <c r="E438"/>
  <c r="E203"/>
  <c r="E204" s="1"/>
  <c r="D203"/>
  <c r="D204" s="1"/>
  <c r="F203"/>
  <c r="F204" s="1"/>
  <c r="F623"/>
  <c r="E672"/>
  <c r="D672"/>
  <c r="F672"/>
  <c r="E61"/>
  <c r="E62" s="1"/>
  <c r="E73" s="1"/>
  <c r="F96"/>
  <c r="F97" s="1"/>
  <c r="E449"/>
  <c r="D474"/>
  <c r="F115"/>
  <c r="D597"/>
  <c r="D598" s="1"/>
  <c r="D623"/>
  <c r="D96"/>
  <c r="D97" s="1"/>
  <c r="F474"/>
  <c r="E623"/>
  <c r="D115"/>
  <c r="D237"/>
  <c r="D498"/>
  <c r="F377"/>
  <c r="F407" s="1"/>
  <c r="D61"/>
  <c r="D62" s="1"/>
  <c r="D73" s="1"/>
  <c r="F61"/>
  <c r="F62" s="1"/>
  <c r="F73" s="1"/>
  <c r="E96"/>
  <c r="E97" s="1"/>
  <c r="D136"/>
  <c r="D142" s="1"/>
  <c r="F136"/>
  <c r="F142" s="1"/>
  <c r="D449"/>
  <c r="F449"/>
  <c r="E562"/>
  <c r="D562"/>
  <c r="F562"/>
  <c r="E573"/>
  <c r="E574" s="1"/>
  <c r="D573"/>
  <c r="D574" s="1"/>
  <c r="F573"/>
  <c r="F574" s="1"/>
  <c r="F597"/>
  <c r="F598" s="1"/>
  <c r="D653"/>
  <c r="D663" s="1"/>
  <c r="D664" s="1"/>
  <c r="F653"/>
  <c r="F663" s="1"/>
  <c r="F664" s="1"/>
  <c r="E653"/>
  <c r="E663" s="1"/>
  <c r="E664" s="1"/>
  <c r="F498"/>
  <c r="D532"/>
  <c r="F532"/>
  <c r="E532"/>
  <c r="E474"/>
  <c r="E597"/>
  <c r="E598" s="1"/>
  <c r="E498"/>
  <c r="E377"/>
  <c r="E407" s="1"/>
  <c r="E136"/>
  <c r="E142" s="1"/>
  <c r="E115"/>
  <c r="F122" l="1"/>
  <c r="F205" s="1"/>
  <c r="E122"/>
  <c r="E205" s="1"/>
  <c r="D122"/>
  <c r="D205" s="1"/>
  <c r="E624"/>
  <c r="E673" s="1"/>
  <c r="F624"/>
  <c r="F673" s="1"/>
  <c r="D624"/>
  <c r="D673" s="1"/>
  <c r="F475"/>
  <c r="F507" s="1"/>
  <c r="E475"/>
  <c r="E507" s="1"/>
  <c r="F539" l="1"/>
  <c r="F674" s="1"/>
  <c r="E539"/>
  <c r="E674" s="1"/>
  <c r="B725" l="1"/>
  <c r="B729" s="1"/>
  <c r="E22" l="1"/>
  <c r="D22" l="1"/>
  <c r="F22" l="1"/>
  <c r="D377" l="1"/>
  <c r="D407" l="1"/>
  <c r="D475" s="1"/>
  <c r="D507" s="1"/>
  <c r="D539" s="1"/>
  <c r="D674" s="1"/>
</calcChain>
</file>

<file path=xl/comments1.xml><?xml version="1.0" encoding="utf-8"?>
<comments xmlns="http://schemas.openxmlformats.org/spreadsheetml/2006/main">
  <authors>
    <author>Administrator</author>
    <author>lenovo</author>
  </authors>
  <commentList>
    <comment ref="D71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1362 (plan) and 6735 (CSS)
</t>
        </r>
      </text>
    </comment>
    <comment ref="C241" authorId="1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scholarship &amp; stipend to persons with disability</t>
        </r>
      </text>
    </comment>
  </commentList>
</comments>
</file>

<file path=xl/sharedStrings.xml><?xml version="1.0" encoding="utf-8"?>
<sst xmlns="http://schemas.openxmlformats.org/spreadsheetml/2006/main" count="1032" uniqueCount="527">
  <si>
    <t>Social Security &amp; Welfare</t>
  </si>
  <si>
    <t>Nutrition</t>
  </si>
  <si>
    <t>Capital</t>
  </si>
  <si>
    <t>Voted</t>
  </si>
  <si>
    <t>Major /Sub-Major/Minor/Sub/Detailed Heads</t>
  </si>
  <si>
    <t>Plan</t>
  </si>
  <si>
    <t>Total</t>
  </si>
  <si>
    <t>REVENUE SECTION</t>
  </si>
  <si>
    <t>M.H.</t>
  </si>
  <si>
    <t>Welfare of Scheduled Caste, Scheduled Tribes &amp;  Other Backward Classes</t>
  </si>
  <si>
    <t>Welfare of Scheduled Caste</t>
  </si>
  <si>
    <t>Direction &amp; Administration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</si>
  <si>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</si>
  <si>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</si>
  <si>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</si>
  <si>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</si>
  <si>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</si>
  <si>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</si>
  <si>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</si>
  <si>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Other Charges</t>
  </si>
  <si>
    <t>Education</t>
  </si>
  <si>
    <t>Educational Support</t>
  </si>
  <si>
    <t>61.00.71</t>
  </si>
  <si>
    <t>00.00.72</t>
  </si>
  <si>
    <t>Other Expenditure</t>
  </si>
  <si>
    <t>00.00.73</t>
  </si>
  <si>
    <t>Welfare of Scheduled Castes</t>
  </si>
  <si>
    <t>Welfare of Scheduled Tribes</t>
  </si>
  <si>
    <t>61.00.72</t>
  </si>
  <si>
    <t>62.00.50</t>
  </si>
  <si>
    <t>Welfare of Backward Classes</t>
  </si>
  <si>
    <t>General</t>
  </si>
  <si>
    <t>Scholarship and Stipend</t>
  </si>
  <si>
    <t>Welfare Board</t>
  </si>
  <si>
    <t>66.00.13</t>
  </si>
  <si>
    <t>Other Social Welfare Programmes</t>
  </si>
  <si>
    <t>Social Welfare</t>
  </si>
  <si>
    <t>Social Welfare Department</t>
  </si>
  <si>
    <t>Social Welfare Division</t>
  </si>
  <si>
    <t>39.60.01</t>
  </si>
  <si>
    <t>39.60.11</t>
  </si>
  <si>
    <t>39.60.13</t>
  </si>
  <si>
    <t>39.60.50</t>
  </si>
  <si>
    <t>Women &amp; Child Welfare Division</t>
  </si>
  <si>
    <t>39.61.01</t>
  </si>
  <si>
    <t>39.61.11</t>
  </si>
  <si>
    <t>39.61.13</t>
  </si>
  <si>
    <t>Welfare of Handicapped</t>
  </si>
  <si>
    <t>Welfare Activities</t>
  </si>
  <si>
    <t>60.00.34</t>
  </si>
  <si>
    <t>60.00.71</t>
  </si>
  <si>
    <t>60.00.72</t>
  </si>
  <si>
    <t>Subsistence Allowance</t>
  </si>
  <si>
    <t>Child Welfare</t>
  </si>
  <si>
    <t>Project</t>
  </si>
  <si>
    <t>Kishori Shakti Yojana</t>
  </si>
  <si>
    <t>Training</t>
  </si>
  <si>
    <t>Other Child Welfare Programme</t>
  </si>
  <si>
    <t>Women's Welfare</t>
  </si>
  <si>
    <t>Working Women's Hostel, Deorali</t>
  </si>
  <si>
    <t>63.00.13</t>
  </si>
  <si>
    <t>Other Women's Welfare Programme</t>
  </si>
  <si>
    <t>State Women Commission</t>
  </si>
  <si>
    <t>Welfare of Aged, Infirm &amp; Destitute</t>
  </si>
  <si>
    <t>66.00.31</t>
  </si>
  <si>
    <t>Assistance to Voluntary Organisation</t>
  </si>
  <si>
    <t>Voluntary Organisation</t>
  </si>
  <si>
    <t>68.00.31</t>
  </si>
  <si>
    <t>Social Defence</t>
  </si>
  <si>
    <t>70.00.31</t>
  </si>
  <si>
    <t>National Social Assistance Programme</t>
  </si>
  <si>
    <t>National Old Age Pension Scheme</t>
  </si>
  <si>
    <t>Pension Schemes</t>
  </si>
  <si>
    <t>State Special Nutrition Programme</t>
  </si>
  <si>
    <t>60.00.14</t>
  </si>
  <si>
    <t>CAPITAL SECTION</t>
  </si>
  <si>
    <t>Capital Outlay on Welfare of Scheduled Castes, Scheduled  Tribes &amp; Other Backward Classes</t>
  </si>
  <si>
    <t>60.00.73</t>
  </si>
  <si>
    <t>Welfare of Scheduled Castes, Scheduled  Tribes &amp; Other Backward Classes</t>
  </si>
  <si>
    <t>Construction of Anganwadi Centre</t>
  </si>
  <si>
    <t>39.66.53</t>
  </si>
  <si>
    <t>65.00.31</t>
  </si>
  <si>
    <t>Special Nutritions Programmes</t>
  </si>
  <si>
    <t>West District</t>
  </si>
  <si>
    <t>60.46.01</t>
  </si>
  <si>
    <t>60.46.11</t>
  </si>
  <si>
    <t>60.46.13</t>
  </si>
  <si>
    <t>South District</t>
  </si>
  <si>
    <t>60.48.01</t>
  </si>
  <si>
    <t>60.48.11</t>
  </si>
  <si>
    <t>60.48.13</t>
  </si>
  <si>
    <t>East District</t>
  </si>
  <si>
    <t>60.45.01</t>
  </si>
  <si>
    <t>60.45.11</t>
  </si>
  <si>
    <t>60.45.13</t>
  </si>
  <si>
    <t>North District</t>
  </si>
  <si>
    <t>60.47.01</t>
  </si>
  <si>
    <t>60.47.11</t>
  </si>
  <si>
    <t>60.47.13</t>
  </si>
  <si>
    <t>Gangtok Sub-Division</t>
  </si>
  <si>
    <t>Rent, Rates and Taxes</t>
  </si>
  <si>
    <t>Pakyong Sub-Division</t>
  </si>
  <si>
    <t>Rongli Sub-Division</t>
  </si>
  <si>
    <t>Singtam Sub-Division</t>
  </si>
  <si>
    <t>Soreng Sub-Division</t>
  </si>
  <si>
    <t>Gyalshing Sub-Division</t>
  </si>
  <si>
    <t>Mangan Sub-Division</t>
  </si>
  <si>
    <t>Chungthang Sub-Division</t>
  </si>
  <si>
    <t>Ravongla Sub-Division</t>
  </si>
  <si>
    <t>Jorethang Sub-Division</t>
  </si>
  <si>
    <t>00.00.50</t>
  </si>
  <si>
    <t>Tribal Area Sub- Plan</t>
  </si>
  <si>
    <t>64.00.50</t>
  </si>
  <si>
    <t>Other Rural Development Programme</t>
  </si>
  <si>
    <t>District &amp; Other Roads</t>
  </si>
  <si>
    <t>General Education</t>
  </si>
  <si>
    <t>Art and Culture</t>
  </si>
  <si>
    <t>Water Supply &amp; Sanitation</t>
  </si>
  <si>
    <t>Schemes under SCP for SC</t>
  </si>
  <si>
    <t>Schemes under TSP</t>
  </si>
  <si>
    <t>00.00.60</t>
  </si>
  <si>
    <t>Capital Outlay on Education, Sports, Art  and Culture</t>
  </si>
  <si>
    <t>Water Supply</t>
  </si>
  <si>
    <t>Capital Outlay on Urban Development</t>
  </si>
  <si>
    <t>Integrated Development of Small and Medium Towns</t>
  </si>
  <si>
    <t>Capital Outlay on Public Works</t>
  </si>
  <si>
    <t>Other Rural Development  Programmes</t>
  </si>
  <si>
    <t>Capital Outlay on Public  Works</t>
  </si>
  <si>
    <t>Capital Outlay on Education,  Sports, Art &amp; Culture</t>
  </si>
  <si>
    <t>Capital Outlay on Urban  Development</t>
  </si>
  <si>
    <t>Capital Outlay on Social Security &amp; Welfare</t>
  </si>
  <si>
    <t>Capital Outlay on Roads  and Bridges</t>
  </si>
  <si>
    <t>61.00.75</t>
  </si>
  <si>
    <t>Urban Water Supply</t>
  </si>
  <si>
    <t>00.00.51</t>
  </si>
  <si>
    <t>II. Details of the estimates and the heads under which this grant will be accounted for:</t>
  </si>
  <si>
    <t>Capital Outlay on Roads &amp; Bridges</t>
  </si>
  <si>
    <t>Capital Account of Welfare of  Scheduled Castes, Scheduled  Tribes &amp; Other Backward  Classes</t>
  </si>
  <si>
    <t>69.00.31</t>
  </si>
  <si>
    <t>62.00.73</t>
  </si>
  <si>
    <t>00.00.74</t>
  </si>
  <si>
    <t>Malnutrition Free Sikkim</t>
  </si>
  <si>
    <t>00.00.63</t>
  </si>
  <si>
    <t>(c) Water Supply, Sanitation, Housing &amp; Urban Development</t>
  </si>
  <si>
    <t>(g) Social Welfare &amp; Nutrition</t>
  </si>
  <si>
    <t>(g) Capital Account of Social  Welfare &amp; Nutrition</t>
  </si>
  <si>
    <t>(g) Capital Account of Transport</t>
  </si>
  <si>
    <t>B - Social Services</t>
  </si>
  <si>
    <t>C - Economic Services</t>
  </si>
  <si>
    <t>A - Capital Account on General Services</t>
  </si>
  <si>
    <t>C - Capital Account on Economic Services</t>
  </si>
  <si>
    <t>Revenue</t>
  </si>
  <si>
    <t>Destitute Homes</t>
  </si>
  <si>
    <t>Construction</t>
  </si>
  <si>
    <t>National Family Benefit Scheme</t>
  </si>
  <si>
    <t>39.60.31</t>
  </si>
  <si>
    <t>63.63.50</t>
  </si>
  <si>
    <t>Other ICDS Programmes</t>
  </si>
  <si>
    <t>CSS</t>
  </si>
  <si>
    <t>Gangtok Rural Project</t>
  </si>
  <si>
    <t>Dzongu Rural Project</t>
  </si>
  <si>
    <t>71.72.50</t>
  </si>
  <si>
    <t>(In Thousands of Rupees)</t>
  </si>
  <si>
    <t>I.C.D.S. Programme (State Share)</t>
  </si>
  <si>
    <t>Protection of Civil Rights (Atrocities)</t>
  </si>
  <si>
    <t>60.00.77</t>
  </si>
  <si>
    <t>60.00.78</t>
  </si>
  <si>
    <t>60.00.79</t>
  </si>
  <si>
    <t>64.00.79</t>
  </si>
  <si>
    <t>61.00.76</t>
  </si>
  <si>
    <t>Grant-in-Aid</t>
  </si>
  <si>
    <t>Tribal Sub Plan Central Plan Schemes</t>
  </si>
  <si>
    <t>60.00.81</t>
  </si>
  <si>
    <t>39.66.81</t>
  </si>
  <si>
    <t>Scheme for Development of OBC and DNT and Semi nomadic tribes</t>
  </si>
  <si>
    <t>43.00.81</t>
  </si>
  <si>
    <t>43.00.82</t>
  </si>
  <si>
    <t>42.68.72</t>
  </si>
  <si>
    <t xml:space="preserve">Multi Sectoral Development Programme for Minority </t>
  </si>
  <si>
    <t>32.73.50</t>
  </si>
  <si>
    <t>42.74.34</t>
  </si>
  <si>
    <t>52.49.01</t>
  </si>
  <si>
    <t>52.50.01</t>
  </si>
  <si>
    <t>52.51.01</t>
  </si>
  <si>
    <t>52.52.01</t>
  </si>
  <si>
    <t>52.53.01</t>
  </si>
  <si>
    <t>52.54.01</t>
  </si>
  <si>
    <t>52.55.01</t>
  </si>
  <si>
    <t>52.56.01</t>
  </si>
  <si>
    <t>52.57.01</t>
  </si>
  <si>
    <t>52.62.01</t>
  </si>
  <si>
    <t>52.62.11</t>
  </si>
  <si>
    <t>52.62.13</t>
  </si>
  <si>
    <t>52.62.50</t>
  </si>
  <si>
    <t>52.62.71</t>
  </si>
  <si>
    <t>52.63.50</t>
  </si>
  <si>
    <t>52.66.01</t>
  </si>
  <si>
    <t>52.67.01</t>
  </si>
  <si>
    <t>52.68.01</t>
  </si>
  <si>
    <t>52.69.01</t>
  </si>
  <si>
    <t>43.00.83</t>
  </si>
  <si>
    <t>32.73.81</t>
  </si>
  <si>
    <t>53.00.81</t>
  </si>
  <si>
    <t>Protection of Women from Domestic Violence (State Share)</t>
  </si>
  <si>
    <t>51.00.80</t>
  </si>
  <si>
    <t>51.75.34</t>
  </si>
  <si>
    <t>54.00.50</t>
  </si>
  <si>
    <t>60.00.82</t>
  </si>
  <si>
    <t>60.00.83</t>
  </si>
  <si>
    <t>District Disability Rehabilitation Centre</t>
  </si>
  <si>
    <t>Welfare of Scheduled Caste, Scheduled Tribes &amp; Other Backward Classes</t>
  </si>
  <si>
    <t>Namchi Sub-Division</t>
  </si>
  <si>
    <t>Grant-in-Aid to State Commission for Protection of Rights of Children</t>
  </si>
  <si>
    <t>Grant-in-Aid under 1st proviso to Article 275(1) of the Constitution of India</t>
  </si>
  <si>
    <t>Grant-in-Aid under 1st proviso to Article 275(1) of the Constitution of India (ACA)</t>
  </si>
  <si>
    <t>National Mission for Empowerment of women including Indira Gandhi Mattritav Sahyog Yojana (IGMSY)</t>
  </si>
  <si>
    <t>51.76.34</t>
  </si>
  <si>
    <t>unspent</t>
  </si>
  <si>
    <t xml:space="preserve">Central </t>
  </si>
  <si>
    <t>60.00.84</t>
  </si>
  <si>
    <t>42.73.34</t>
  </si>
  <si>
    <t>52.62.14</t>
  </si>
  <si>
    <t>60.00.74</t>
  </si>
  <si>
    <t>Umbrella scheme for Education of ST Student</t>
  </si>
  <si>
    <t>39.60.14</t>
  </si>
  <si>
    <t>39.61.50</t>
  </si>
  <si>
    <t>Sheltered Workshop</t>
  </si>
  <si>
    <t>Special School for Hearing Impaired</t>
  </si>
  <si>
    <t>Prevention of Drug and Alcohol</t>
  </si>
  <si>
    <t>71.00.50</t>
  </si>
  <si>
    <t>60.00.31</t>
  </si>
  <si>
    <t>Grant-in-aid to Extruder Food Processing Plant for Salaries</t>
  </si>
  <si>
    <t xml:space="preserve">Construction </t>
  </si>
  <si>
    <t>Construction of Old Age Home at Kitchu Dumra, South Sikkim (Central Share)</t>
  </si>
  <si>
    <t>62.00.51</t>
  </si>
  <si>
    <t>Tribal Research Institute</t>
  </si>
  <si>
    <t>Education Scheme for Minorities</t>
  </si>
  <si>
    <t>33.30.70</t>
  </si>
  <si>
    <t>Pre Matric Scholarship to Minorities</t>
  </si>
  <si>
    <t>33.30.71</t>
  </si>
  <si>
    <t>Post Matric Scholarship to Minorities</t>
  </si>
  <si>
    <t>33.30.72</t>
  </si>
  <si>
    <t>53.00.84</t>
  </si>
  <si>
    <t>53.00.85</t>
  </si>
  <si>
    <t>Swadhar Greh</t>
  </si>
  <si>
    <t>65.00.71</t>
  </si>
  <si>
    <t>53.00.87</t>
  </si>
  <si>
    <t>One Stop Crisis Centre at Lumsey</t>
  </si>
  <si>
    <t>53.00.88</t>
  </si>
  <si>
    <t>53.00.89</t>
  </si>
  <si>
    <t>Ujjwala Scheme</t>
  </si>
  <si>
    <t>53.00.90</t>
  </si>
  <si>
    <t>Beti Bachao Beti Padhao</t>
  </si>
  <si>
    <t xml:space="preserve">Old Age Pension </t>
  </si>
  <si>
    <t>60.00.75</t>
  </si>
  <si>
    <t>National Family Benefit Schemes</t>
  </si>
  <si>
    <t>Indira Gandhi National Widow Pension Scheme</t>
  </si>
  <si>
    <t>Indira Gandhi National Disability Pension Scheme</t>
  </si>
  <si>
    <t>61.00.77</t>
  </si>
  <si>
    <t>61.00.78</t>
  </si>
  <si>
    <t>61.00.79</t>
  </si>
  <si>
    <t>Construction of SC Girls Hostel at Rhenock, East Sikkim</t>
  </si>
  <si>
    <t>Construction of SC Girls Hostel at Dodak, West Sikkim</t>
  </si>
  <si>
    <t>Construction of Hostels for OBC Boys' and Girls' at Sumbuk, South Sikkim</t>
  </si>
  <si>
    <t>43.00.76</t>
  </si>
  <si>
    <t>43.00.77</t>
  </si>
  <si>
    <t>43.00.78</t>
  </si>
  <si>
    <t>Construction of Hostels for OBC  Girls' at Nandugaon, South Sikkim</t>
  </si>
  <si>
    <t>43.00.79</t>
  </si>
  <si>
    <t>43.00.80</t>
  </si>
  <si>
    <t>Pre-Matric Scholarship to students belonging to SC Community (Central Share)</t>
  </si>
  <si>
    <t>Pre- Matric Scholarship to students belonging to ST Community (Central Share)</t>
  </si>
  <si>
    <t>Post- Matric Scholarship to students belonging to ST Community (Central Share)</t>
  </si>
  <si>
    <t>Major Works (Central Share)</t>
  </si>
  <si>
    <t>Post Matric Scholarship to OBC Students (Central Share)</t>
  </si>
  <si>
    <t>Creation of Barrier-free Environment for Persons with Disabilities under the Implementation of Persons with Disability Act, 1995 (Central Share)</t>
  </si>
  <si>
    <t>Protection of Civil Right and Prevention of Atrocities on SC/ST (Central Share)</t>
  </si>
  <si>
    <t>I.C.D.S. Programme (Central Share)</t>
  </si>
  <si>
    <t>Maternity Benefit Programme</t>
  </si>
  <si>
    <t>Rent, Rates &amp; Taxes</t>
  </si>
  <si>
    <t>66.00.71</t>
  </si>
  <si>
    <t>51.76.71</t>
  </si>
  <si>
    <t>Post- Matric Scholarship to students belonging to ST Community (State Share)</t>
  </si>
  <si>
    <t>00.00.71</t>
  </si>
  <si>
    <t>State Share for all Construction Works</t>
  </si>
  <si>
    <t xml:space="preserve">Unmarried Women Pension Scheme </t>
  </si>
  <si>
    <t>39.66.56</t>
  </si>
  <si>
    <t xml:space="preserve">Social Welfare Board </t>
  </si>
  <si>
    <t>65.00.72</t>
  </si>
  <si>
    <t>Other Charges (Central Share)</t>
  </si>
  <si>
    <t xml:space="preserve">Rajeev Gandhi Schemes for Empowerment of Adolescent Girls (RGSEAG) SABLA        </t>
  </si>
  <si>
    <t>54.00.71</t>
  </si>
  <si>
    <t>Lepcha Primitive Tribe Group Welfare Board</t>
  </si>
  <si>
    <t>Grant-in-Aid to Sikkim Welfare Commission</t>
  </si>
  <si>
    <t>Old Age Pension (State Share)</t>
  </si>
  <si>
    <t>Other Social Security &amp; Welfare Programme</t>
  </si>
  <si>
    <t>Pension under Social Security Schemes</t>
  </si>
  <si>
    <t>Old Age Home &amp; Composite Centre</t>
  </si>
  <si>
    <t xml:space="preserve">Multi Sectoral Development Programme for Minority Concentration Districts                                         </t>
  </si>
  <si>
    <t>Transgender Pension Scheme</t>
  </si>
  <si>
    <t>Sikkim Commission for Backward Classes</t>
  </si>
  <si>
    <t>Integrated Child Protection Scheme (ICPS)</t>
  </si>
  <si>
    <t>Construction of  Lepcha Primitive Tribal Girls' Hostel Lingdong, Near Mangan, North Sikkim (Central Share)</t>
  </si>
  <si>
    <t>Rec</t>
  </si>
  <si>
    <t>Ashram Schools</t>
  </si>
  <si>
    <t>52.00.71</t>
  </si>
  <si>
    <t>Ashram School at Jhusingthang</t>
  </si>
  <si>
    <t>National Creche Scheme</t>
  </si>
  <si>
    <t>52.70.81</t>
  </si>
  <si>
    <t>Construction of Destitute Home (Child Care Institute) at Begha, Dentam, West Sikkim</t>
  </si>
  <si>
    <t>39.69.53</t>
  </si>
  <si>
    <t>60.00.42</t>
  </si>
  <si>
    <t>52.00.72</t>
  </si>
  <si>
    <t>Grants to Eklavya Model Residential Schools</t>
  </si>
  <si>
    <t>Kishan Pension Yojana</t>
  </si>
  <si>
    <t>60.00.86</t>
  </si>
  <si>
    <t>Empowerment of Persons with Disabilities</t>
  </si>
  <si>
    <t>52.70.82</t>
  </si>
  <si>
    <t>53.00.92</t>
  </si>
  <si>
    <t>53.00.93</t>
  </si>
  <si>
    <t>39.66.55</t>
  </si>
  <si>
    <t>39.66.82</t>
  </si>
  <si>
    <t>39.48.01</t>
  </si>
  <si>
    <t>39.48.11</t>
  </si>
  <si>
    <t>39.48.13</t>
  </si>
  <si>
    <t>National Creche scheme for Children of working mothers (State Share)</t>
  </si>
  <si>
    <t>Setting up of State Resource Centre for Women</t>
  </si>
  <si>
    <t>Family Pension to widows of Ex-Servicemen 
(Women &amp; Child Welfare)</t>
  </si>
  <si>
    <t>Swadhar Greh (State Share)</t>
  </si>
  <si>
    <t>Rehabilitation Home for Persons suffering from Mental Illness</t>
  </si>
  <si>
    <t>Major Works (State Sector)</t>
  </si>
  <si>
    <t>39.70.53</t>
  </si>
  <si>
    <t>2019-20</t>
  </si>
  <si>
    <t>00.00.75</t>
  </si>
  <si>
    <t>80.190</t>
  </si>
  <si>
    <t>Investment in SABCCO</t>
  </si>
  <si>
    <t>60.00.54</t>
  </si>
  <si>
    <t>Investment</t>
  </si>
  <si>
    <t>Senior Citizen Welfare Board</t>
  </si>
  <si>
    <t>67.00.31</t>
  </si>
  <si>
    <t>Students Welfare Board</t>
  </si>
  <si>
    <t>72.00.31</t>
  </si>
  <si>
    <t>Construction of Senior Citizen Bhawan</t>
  </si>
  <si>
    <t>Welfare of Scheduled Caste, Scheduled Tribes &amp; Other Backward Classes- 00.911- Deduct recoveries of over payments</t>
  </si>
  <si>
    <t>Social Security &amp; Welfare- 02.911- Deduct recoveries of over payments</t>
  </si>
  <si>
    <t xml:space="preserve">Integrated Child Protection Scheme (ICPS) </t>
  </si>
  <si>
    <t>Umbrella Programme for Development and Marketing of Tribal Products/ Produce</t>
  </si>
  <si>
    <t>72.00.51</t>
  </si>
  <si>
    <t>Institutional Support for Development and Marketing of Tribal Products/ Produce 
(Central Share)</t>
  </si>
  <si>
    <t>64.00.51</t>
  </si>
  <si>
    <t>ICPS State Share</t>
  </si>
  <si>
    <t>64.00.52</t>
  </si>
  <si>
    <t>Juvenile Justice Fund</t>
  </si>
  <si>
    <t>Wages</t>
  </si>
  <si>
    <t>65.00.73</t>
  </si>
  <si>
    <t>Pradhan Mantri Matru Vandana Yojana (PMMVY) (Central Share)</t>
  </si>
  <si>
    <t>53.00.94</t>
  </si>
  <si>
    <t>Mahila Shakti Kendra (Central Share)</t>
  </si>
  <si>
    <t>71.00.71</t>
  </si>
  <si>
    <t>National Action Plan for Drug Demand Reduction (Central Share)</t>
  </si>
  <si>
    <t>61.00.82</t>
  </si>
  <si>
    <t xml:space="preserve">Pre- Matric Scholarship to Children of those engaged in the occupation involving cleaning and prone to health hazards </t>
  </si>
  <si>
    <t>60.48.02</t>
  </si>
  <si>
    <t>60.47.02</t>
  </si>
  <si>
    <t>39.48.02</t>
  </si>
  <si>
    <t>39.61.02</t>
  </si>
  <si>
    <t>63.00.02</t>
  </si>
  <si>
    <t>39.66.57</t>
  </si>
  <si>
    <t>Pre- Matric Scholarship to students belonging to ST Community (State Share)</t>
  </si>
  <si>
    <t>51.77.34</t>
  </si>
  <si>
    <t>Indira Gandhi National Widow  Pension  Scheme (State Share)</t>
  </si>
  <si>
    <t>Indira Gandhi National Disability Pension Scheme (State Share)</t>
  </si>
  <si>
    <t>53.00.95</t>
  </si>
  <si>
    <t>53.00.96</t>
  </si>
  <si>
    <t>Mahila Shakti Kendra (State Share)</t>
  </si>
  <si>
    <t>00.00.76</t>
  </si>
  <si>
    <t>Setting up of National Nutrition Mission- Poshan Abhiyan (State Share)</t>
  </si>
  <si>
    <t>Pre-Matric Scholarship to OBC Students 
(State Share)</t>
  </si>
  <si>
    <t>Jawaharlal Nehru Memorial Institute for Handicapped, Namchi</t>
  </si>
  <si>
    <t>National Creche scheme for Children of working mothers (Central Share)</t>
  </si>
  <si>
    <t xml:space="preserve">Rajeev Gandhi Schemes for Empowerment of Adolescent Girls (RGSEAG) SABLA </t>
  </si>
  <si>
    <t>Setting up of National Nutrition Mission 
(Central Share)</t>
  </si>
  <si>
    <t xml:space="preserve">Construction of Hostels for OBC Girls' at Kyongsa, West Sikkim </t>
  </si>
  <si>
    <t xml:space="preserve"> (b) Rural Development</t>
  </si>
  <si>
    <t xml:space="preserve">Lump sum provision for revision of Pay &amp; 
Allowances </t>
  </si>
  <si>
    <t>Pre-Matric Scholarship to OBC Students (Central Share)</t>
  </si>
  <si>
    <t>Nutrition- 00.911- Deduct recoveries of 
over payments</t>
  </si>
  <si>
    <t>Construction of  Lepcha Primitive Tribal Girls' Hostel Near Helipad Burtuk, East Sikkim 
(Central Share)</t>
  </si>
  <si>
    <t>SOCIAL JUSTICE AND WELFARE</t>
  </si>
  <si>
    <t>2018-19</t>
  </si>
  <si>
    <t>60.00.87</t>
  </si>
  <si>
    <t>State Fund for Person with Disabilities</t>
  </si>
  <si>
    <t>62.00.74</t>
  </si>
  <si>
    <t>Scheme for Adolescent Girls (SAG)-Central Share</t>
  </si>
  <si>
    <t>39.66.58</t>
  </si>
  <si>
    <t>39.66.59</t>
  </si>
  <si>
    <t>60.00.02</t>
  </si>
  <si>
    <t>60.46.02</t>
  </si>
  <si>
    <t>60.45.02</t>
  </si>
  <si>
    <t>39.60.02</t>
  </si>
  <si>
    <t>52.49.02</t>
  </si>
  <si>
    <t>52.50.02</t>
  </si>
  <si>
    <t>52.51.02</t>
  </si>
  <si>
    <t>52.52.02</t>
  </si>
  <si>
    <t>52.53.02</t>
  </si>
  <si>
    <t>52.54.02</t>
  </si>
  <si>
    <t>52.55.02</t>
  </si>
  <si>
    <t>52.56.02</t>
  </si>
  <si>
    <t>52.57.02</t>
  </si>
  <si>
    <t>52.62.02</t>
  </si>
  <si>
    <t>52.66.02</t>
  </si>
  <si>
    <t>52.67.02</t>
  </si>
  <si>
    <t>52.68.02</t>
  </si>
  <si>
    <t>52.69.02</t>
  </si>
  <si>
    <t>52.49.11</t>
  </si>
  <si>
    <t>52.49.13</t>
  </si>
  <si>
    <t>52.49.14</t>
  </si>
  <si>
    <t>52.50.11</t>
  </si>
  <si>
    <t>52.50.13</t>
  </si>
  <si>
    <t>52.50.14</t>
  </si>
  <si>
    <t>52.51.11</t>
  </si>
  <si>
    <t>52.51.13</t>
  </si>
  <si>
    <t>52.51.14</t>
  </si>
  <si>
    <t>52.52.11</t>
  </si>
  <si>
    <t>52.52.13</t>
  </si>
  <si>
    <t>52.52.14</t>
  </si>
  <si>
    <t>52.53.11</t>
  </si>
  <si>
    <t>52.53.13</t>
  </si>
  <si>
    <t>52.53.14</t>
  </si>
  <si>
    <t>52.54.11</t>
  </si>
  <si>
    <t>52.54.13</t>
  </si>
  <si>
    <t>52.54.14</t>
  </si>
  <si>
    <t>52.55.11</t>
  </si>
  <si>
    <t>52.55.13</t>
  </si>
  <si>
    <t>52.55.14</t>
  </si>
  <si>
    <t>52.56.11</t>
  </si>
  <si>
    <t>52.56.13</t>
  </si>
  <si>
    <t>52.56.14</t>
  </si>
  <si>
    <t>52.57.11</t>
  </si>
  <si>
    <t>52.57.13</t>
  </si>
  <si>
    <t>52.57.14</t>
  </si>
  <si>
    <t>52.66.11</t>
  </si>
  <si>
    <t>52.66.13</t>
  </si>
  <si>
    <t>52.66.14</t>
  </si>
  <si>
    <t>52.67.11</t>
  </si>
  <si>
    <t>52.67.13</t>
  </si>
  <si>
    <t>52.67.14</t>
  </si>
  <si>
    <t>52.68.11</t>
  </si>
  <si>
    <t>52.68.13</t>
  </si>
  <si>
    <t>52.68.14</t>
  </si>
  <si>
    <t>52.69.11</t>
  </si>
  <si>
    <t>52.69.13</t>
  </si>
  <si>
    <t>DEMAND NO. 38</t>
  </si>
  <si>
    <t>42.68.73</t>
  </si>
  <si>
    <t>Protection of Civil Right and Prevention of Atrocities on SC/ST (State Share)</t>
  </si>
  <si>
    <t xml:space="preserve">Post- Matric Scholarship to students belonging to ST Community </t>
  </si>
  <si>
    <t>Scholarship and Stipend ( Central Share)</t>
  </si>
  <si>
    <t>42.73.71</t>
  </si>
  <si>
    <t>Pre-Matric Scholarship to students belonging to SC Community (State Share)</t>
  </si>
  <si>
    <t xml:space="preserve">Pre-Matric Scholarship to students belonging to SC Community </t>
  </si>
  <si>
    <t>Detention Centre</t>
  </si>
  <si>
    <t>53.00.71</t>
  </si>
  <si>
    <t>Detention centre at Rangpo</t>
  </si>
  <si>
    <t>62.00.75</t>
  </si>
  <si>
    <t>65.00.74</t>
  </si>
  <si>
    <t>Pradhan Mantri Matru Vandana Yojana (PMMVY) (State Share)</t>
  </si>
  <si>
    <t>53.00.97</t>
  </si>
  <si>
    <t>One Stop Crisis Centre ( State Share)</t>
  </si>
  <si>
    <t>Half Way Home</t>
  </si>
  <si>
    <t>39.66.83</t>
  </si>
  <si>
    <t>Demolition of Spastic Society Building</t>
  </si>
  <si>
    <t>39.61.27</t>
  </si>
  <si>
    <t>Minor Works</t>
  </si>
  <si>
    <t>Land Compensation EMRS Parakha</t>
  </si>
  <si>
    <t>42.68.31</t>
  </si>
  <si>
    <t>Grant in aid for Ambedkar Jayanti</t>
  </si>
  <si>
    <t>60.00.76</t>
  </si>
  <si>
    <t>Social Audit</t>
  </si>
  <si>
    <t>Actuals</t>
  </si>
  <si>
    <t>Budget 
Estimate</t>
  </si>
  <si>
    <t>Revised 
Estimate</t>
  </si>
  <si>
    <t xml:space="preserve">                                             2020-21</t>
  </si>
  <si>
    <t>Welfare of Scheduled Castes, Scheduled Tribes and Other  Backward Classes</t>
  </si>
  <si>
    <t>(e) Welfare of Scheduled Castes, Scheduled Tribes &amp; Other Backward Classes</t>
  </si>
  <si>
    <t>(c) Capital Account of Water Supply, Sanitation, Housing and Urban Development</t>
  </si>
  <si>
    <t>B - Capital Account on Social Services(a) 
Capital Account of Education, Sports, Art &amp; Culture</t>
  </si>
  <si>
    <t>(e) Capital Account of Welfare of Scheduled Castes, Scheduled Tribes and Other Backward Classes</t>
  </si>
  <si>
    <t>Dr. Ambedkar Post Matric Scholarship for Economically Backward Classes 
(Central Share)</t>
  </si>
  <si>
    <t>Scheme for Adolescent Girls (SAG)- State Share</t>
  </si>
  <si>
    <t>Conditional Maternity Benefit Scheme 
(State Share)</t>
  </si>
  <si>
    <t>State Resource Centre for Women 
(State Share)</t>
  </si>
  <si>
    <t>Ujjwala Scheme (State Share)</t>
  </si>
  <si>
    <t>Grant-in-Aid to Juvenile Justice Board</t>
  </si>
  <si>
    <t>Construction of Composite Regional Centre (CRC) at Mulaso, Assam Lingzey, 
East Sikkim</t>
  </si>
  <si>
    <t>I. Estimate of the amount required in the year ending 31st March, 2021 to defray the charges in respect of Social Justice and Welfare</t>
  </si>
  <si>
    <t>Special Central Assistance for Scheduled Castes Component Plan 
(Central Plan Schemes)</t>
  </si>
  <si>
    <t>Special Central Assistance for Tribal 
Sub-Plan</t>
  </si>
  <si>
    <t xml:space="preserve"> Economically Backward Classes 
Scholarship</t>
  </si>
  <si>
    <t xml:space="preserve">Multi Sectoral Development Programme for Minority Concentration Districts 
(State Share)
</t>
  </si>
  <si>
    <t>Umbrella Schemes for Development of 
Minorities</t>
  </si>
  <si>
    <t>Merit cum Means based Scholarship to 
Minorities</t>
  </si>
  <si>
    <t>Scheme for Development of Scheduled 
Caste</t>
  </si>
  <si>
    <t>Umbrella Scheme for Education of ST 
Student</t>
  </si>
  <si>
    <t>Sikkim Grant of Awards for Marriage with 
Disabled</t>
  </si>
  <si>
    <t>Conditional Maternity Benefit Scheme
 (Central Share)</t>
  </si>
  <si>
    <t>Protection of Women from Domestic Violence (Central Share)</t>
  </si>
  <si>
    <t>National Family Benefit Schemes 
(State Share)</t>
  </si>
  <si>
    <t>Distribution of Nutritious Food and 
Beverages</t>
  </si>
  <si>
    <t>Special Nutritions Programmes 
(Central Share)</t>
  </si>
  <si>
    <t>Special Component Plan for Scheduled 
Castes</t>
  </si>
  <si>
    <t>Integrated Development of Small and 
Medium Towns</t>
  </si>
  <si>
    <t xml:space="preserve">Scheme for Development of OBC and Denotified Tribes (DNT) and 
Semi nomadic tribes </t>
  </si>
  <si>
    <t>Construction of Hostels for OBC Girls' at Machong Sr. Sec. School East Sikkim 
(Central Share)</t>
  </si>
  <si>
    <t>Construction of Hostels for OBC Girls at Dentam Sr. Sec. School, West Sikkim 
(Central Share)</t>
  </si>
  <si>
    <t>Investment in Public sector and other 
undertaking</t>
  </si>
  <si>
    <t>Capital Outlay on Social Security and 
Welfare</t>
  </si>
  <si>
    <t>Construction of Destitute Home (Child Care Institute), Begha , Dentam,West Sikkim 
(State Share)</t>
  </si>
  <si>
    <t>Construction of SC Girls Hostel at Rangtu, 
East Sikkim</t>
  </si>
  <si>
    <t>Scholarship and Stipend (Central Share)</t>
  </si>
  <si>
    <t>Post-Matric Scholarship to students belonging to SC Community(Central Share)</t>
  </si>
  <si>
    <t>Construction of Ashram School at 
Jushingthang  (Central Share)</t>
  </si>
  <si>
    <t>Old Age Home at Kitchu Dumra ,
South Sikkim (State Share)</t>
  </si>
  <si>
    <t>Construction of 2 ICDS Centres at Upper &amp; Lower Bhurung, East Sikkim</t>
  </si>
  <si>
    <t>Construction of 2 ICDS centres at Upper &amp; Lower Bhurung, East Sikkim</t>
  </si>
  <si>
    <t xml:space="preserve">Drug De-addiction cum Rehablitation Centre  at Kitchu Dumra, South Sikkim </t>
  </si>
  <si>
    <t>Rajeev Gandhi Schemes for Empowerment of Adolescent Girls (RGSEAG) SABLA 
(State Share)</t>
  </si>
  <si>
    <t>Construction of  Lepcha Primitive Tribal Girls' Hostel Namchi, South  Sikkim 
(Central Share)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</si>
</sst>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0#"/>
    <numFmt numFmtId="166" formatCode="0#"/>
    <numFmt numFmtId="167" formatCode="0000##"/>
    <numFmt numFmtId="168" formatCode="00000#"/>
    <numFmt numFmtId="169" formatCode="00.###"/>
    <numFmt numFmtId="170" formatCode="00.000"/>
    <numFmt numFmtId="171" formatCode="00"/>
  </numFmts>
  <fonts count="13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203">
    <xf numFmtId="0" fontId="0" fillId="0" borderId="0" xfId="0"/>
    <xf numFmtId="0" fontId="5" fillId="0" borderId="2" xfId="12" applyFont="1" applyFill="1" applyBorder="1" applyAlignment="1" applyProtection="1">
      <alignment horizontal="left" vertical="top" wrapText="1"/>
    </xf>
    <xf numFmtId="0" fontId="5" fillId="0" borderId="2" xfId="12" applyFont="1" applyFill="1" applyBorder="1" applyAlignment="1" applyProtection="1">
      <alignment horizontal="right" vertical="top" wrapText="1"/>
    </xf>
    <xf numFmtId="0" fontId="5" fillId="0" borderId="0" xfId="11" applyFont="1" applyFill="1" applyBorder="1" applyAlignment="1" applyProtection="1">
      <alignment horizontal="left" vertical="top"/>
    </xf>
    <xf numFmtId="0" fontId="5" fillId="0" borderId="2" xfId="11" applyNumberFormat="1" applyFont="1" applyFill="1" applyBorder="1" applyAlignment="1" applyProtection="1">
      <alignment horizontal="right"/>
    </xf>
    <xf numFmtId="0" fontId="5" fillId="0" borderId="2" xfId="11" applyNumberFormat="1" applyFont="1" applyFill="1" applyBorder="1" applyAlignment="1" applyProtection="1">
      <alignment horizontal="right" vertical="top" wrapText="1"/>
    </xf>
    <xf numFmtId="0" fontId="5" fillId="0" borderId="0" xfId="12" applyFont="1" applyFill="1" applyProtection="1"/>
    <xf numFmtId="0" fontId="5" fillId="0" borderId="0" xfId="12" applyFont="1" applyFill="1" applyBorder="1" applyAlignment="1" applyProtection="1">
      <alignment horizontal="left" vertical="top" wrapText="1"/>
    </xf>
    <xf numFmtId="0" fontId="5" fillId="0" borderId="0" xfId="11" applyNumberFormat="1" applyFont="1" applyFill="1" applyBorder="1" applyAlignment="1" applyProtection="1">
      <alignment horizontal="right" vertical="center"/>
    </xf>
    <xf numFmtId="0" fontId="5" fillId="0" borderId="0" xfId="11" applyNumberFormat="1" applyFont="1" applyFill="1" applyBorder="1" applyAlignment="1" applyProtection="1">
      <alignment horizontal="right"/>
    </xf>
    <xf numFmtId="0" fontId="5" fillId="0" borderId="0" xfId="12" applyFont="1" applyFill="1" applyAlignment="1" applyProtection="1">
      <alignment horizontal="right" vertical="center"/>
    </xf>
    <xf numFmtId="0" fontId="5" fillId="0" borderId="1" xfId="12" applyFont="1" applyFill="1" applyBorder="1" applyAlignment="1" applyProtection="1">
      <alignment horizontal="left" vertical="top" wrapText="1"/>
    </xf>
    <xf numFmtId="0" fontId="5" fillId="0" borderId="1" xfId="12" applyFont="1" applyFill="1" applyBorder="1" applyAlignment="1" applyProtection="1">
      <alignment horizontal="right" vertical="top" wrapText="1"/>
    </xf>
    <xf numFmtId="0" fontId="5" fillId="0" borderId="1" xfId="11" applyFont="1" applyFill="1" applyBorder="1" applyAlignment="1" applyProtection="1">
      <alignment horizontal="left"/>
    </xf>
    <xf numFmtId="0" fontId="5" fillId="0" borderId="1" xfId="11" applyNumberFormat="1" applyFont="1" applyFill="1" applyBorder="1" applyAlignment="1" applyProtection="1">
      <alignment horizontal="right"/>
    </xf>
    <xf numFmtId="0" fontId="5" fillId="0" borderId="1" xfId="11" applyNumberFormat="1" applyFont="1" applyFill="1" applyBorder="1" applyAlignment="1" applyProtection="1">
      <alignment vertical="center" wrapText="1"/>
    </xf>
    <xf numFmtId="0" fontId="5" fillId="0" borderId="0" xfId="8" applyFont="1" applyFill="1" applyAlignment="1">
      <alignment horizontal="left" vertical="top" wrapText="1"/>
    </xf>
    <xf numFmtId="0" fontId="6" fillId="0" borderId="0" xfId="0" applyFont="1" applyFill="1" applyAlignment="1"/>
    <xf numFmtId="0" fontId="5" fillId="0" borderId="0" xfId="8" applyFont="1" applyFill="1" applyAlignment="1"/>
    <xf numFmtId="0" fontId="5" fillId="0" borderId="0" xfId="8" applyFont="1" applyFill="1"/>
    <xf numFmtId="0" fontId="6" fillId="0" borderId="0" xfId="8" applyNumberFormat="1" applyFont="1" applyFill="1" applyBorder="1" applyAlignment="1">
      <alignment horizontal="center"/>
    </xf>
    <xf numFmtId="0" fontId="5" fillId="0" borderId="0" xfId="8" applyFont="1" applyFill="1" applyBorder="1" applyAlignment="1">
      <alignment horizontal="right" vertical="top" wrapText="1"/>
    </xf>
    <xf numFmtId="0" fontId="5" fillId="0" borderId="0" xfId="8" applyFont="1" applyFill="1" applyBorder="1" applyAlignment="1">
      <alignment horizontal="right"/>
    </xf>
    <xf numFmtId="0" fontId="5" fillId="0" borderId="0" xfId="8" applyNumberFormat="1" applyFont="1" applyFill="1" applyBorder="1"/>
    <xf numFmtId="0" fontId="6" fillId="0" borderId="0" xfId="0" applyFont="1" applyFill="1" applyAlignment="1" applyProtection="1">
      <alignment horizontal="right" vertical="top"/>
    </xf>
    <xf numFmtId="0" fontId="5" fillId="0" borderId="0" xfId="0" applyFont="1" applyFill="1" applyAlignment="1" applyProtection="1">
      <alignment horizontal="right" vertical="top"/>
    </xf>
    <xf numFmtId="0" fontId="5" fillId="0" borderId="0" xfId="8" applyNumberFormat="1" applyFont="1" applyFill="1" applyAlignment="1">
      <alignment vertical="top"/>
    </xf>
    <xf numFmtId="0" fontId="5" fillId="0" borderId="0" xfId="8" applyNumberFormat="1" applyFont="1" applyFill="1"/>
    <xf numFmtId="0" fontId="6" fillId="0" borderId="0" xfId="0" applyNumberFormat="1" applyFont="1" applyFill="1" applyAlignment="1" applyProtection="1">
      <alignment horizontal="center" vertical="top"/>
    </xf>
    <xf numFmtId="0" fontId="5" fillId="0" borderId="0" xfId="0" applyNumberFormat="1" applyFont="1" applyFill="1" applyAlignment="1" applyProtection="1">
      <alignment horizontal="left" vertical="top"/>
    </xf>
    <xf numFmtId="0" fontId="5" fillId="0" borderId="0" xfId="8" applyFont="1" applyFill="1" applyAlignment="1">
      <alignment horizontal="right" vertical="top" wrapText="1"/>
    </xf>
    <xf numFmtId="0" fontId="5" fillId="0" borderId="0" xfId="8" applyFont="1" applyFill="1" applyAlignment="1">
      <alignment horizontal="right" vertical="top"/>
    </xf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right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8" applyNumberFormat="1" applyFont="1" applyFill="1" applyBorder="1" applyAlignment="1">
      <alignment vertical="top"/>
    </xf>
    <xf numFmtId="0" fontId="5" fillId="0" borderId="0" xfId="8" applyNumberFormat="1" applyFont="1" applyFill="1" applyBorder="1" applyAlignment="1">
      <alignment horizontal="right"/>
    </xf>
    <xf numFmtId="0" fontId="6" fillId="0" borderId="0" xfId="0" applyFont="1" applyFill="1" applyAlignment="1" applyProtection="1">
      <alignment horizontal="right" vertical="top" wrapText="1"/>
    </xf>
    <xf numFmtId="0" fontId="5" fillId="0" borderId="0" xfId="8" applyNumberFormat="1" applyFont="1" applyFill="1" applyAlignment="1" applyProtection="1">
      <alignment horizontal="right"/>
    </xf>
    <xf numFmtId="0" fontId="5" fillId="0" borderId="0" xfId="8" applyNumberFormat="1" applyFont="1" applyFill="1" applyBorder="1" applyAlignment="1" applyProtection="1">
      <alignment horizontal="left" vertical="top"/>
    </xf>
    <xf numFmtId="0" fontId="5" fillId="0" borderId="0" xfId="8" applyNumberFormat="1" applyFont="1" applyFill="1" applyBorder="1" applyAlignment="1" applyProtection="1">
      <alignment horizontal="left"/>
    </xf>
    <xf numFmtId="0" fontId="5" fillId="0" borderId="0" xfId="8" applyFont="1" applyFill="1" applyAlignment="1">
      <alignment vertical="top" wrapText="1"/>
    </xf>
    <xf numFmtId="0" fontId="5" fillId="0" borderId="0" xfId="8" applyNumberFormat="1" applyFont="1" applyFill="1" applyAlignment="1" applyProtection="1">
      <alignment horizontal="left"/>
    </xf>
    <xf numFmtId="0" fontId="5" fillId="0" borderId="0" xfId="0" applyFont="1" applyFill="1" applyAlignment="1" applyProtection="1">
      <alignment vertical="top"/>
    </xf>
    <xf numFmtId="0" fontId="5" fillId="0" borderId="0" xfId="8" applyNumberFormat="1" applyFont="1" applyFill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8" applyFont="1" applyFill="1" applyAlignment="1">
      <alignment horizontal="right"/>
    </xf>
    <xf numFmtId="0" fontId="6" fillId="0" borderId="0" xfId="8" applyNumberFormat="1" applyFont="1" applyFill="1" applyAlignment="1" applyProtection="1">
      <alignment horizontal="center" vertical="top"/>
    </xf>
    <xf numFmtId="0" fontId="5" fillId="0" borderId="0" xfId="8" applyFont="1" applyFill="1" applyBorder="1" applyAlignment="1" applyProtection="1">
      <alignment horizontal="left"/>
    </xf>
    <xf numFmtId="0" fontId="5" fillId="0" borderId="0" xfId="5" applyFont="1" applyFill="1" applyBorder="1" applyAlignment="1">
      <alignment horizontal="left" vertical="top"/>
    </xf>
    <xf numFmtId="0" fontId="6" fillId="0" borderId="0" xfId="8" applyNumberFormat="1" applyFont="1" applyFill="1" applyBorder="1" applyAlignment="1" applyProtection="1">
      <alignment horizontal="center"/>
    </xf>
    <xf numFmtId="0" fontId="6" fillId="0" borderId="0" xfId="8" applyNumberFormat="1" applyFont="1" applyFill="1" applyBorder="1" applyAlignment="1" applyProtection="1">
      <alignment horizontal="right"/>
    </xf>
    <xf numFmtId="1" fontId="6" fillId="0" borderId="0" xfId="8" applyNumberFormat="1" applyFont="1" applyFill="1" applyBorder="1" applyAlignment="1" applyProtection="1">
      <alignment horizontal="center"/>
    </xf>
    <xf numFmtId="0" fontId="5" fillId="0" borderId="0" xfId="12" applyFont="1" applyFill="1" applyBorder="1" applyAlignment="1" applyProtection="1">
      <alignment horizontal="right" vertical="top" wrapText="1"/>
    </xf>
    <xf numFmtId="0" fontId="5" fillId="0" borderId="1" xfId="11" applyNumberFormat="1" applyFont="1" applyFill="1" applyBorder="1" applyProtection="1"/>
    <xf numFmtId="0" fontId="7" fillId="0" borderId="1" xfId="11" applyNumberFormat="1" applyFont="1" applyFill="1" applyBorder="1" applyAlignment="1" applyProtection="1">
      <alignment horizontal="right"/>
    </xf>
    <xf numFmtId="0" fontId="6" fillId="0" borderId="0" xfId="8" applyFont="1" applyFill="1" applyBorder="1" applyAlignment="1" applyProtection="1">
      <alignment horizontal="left" vertical="top" wrapText="1"/>
    </xf>
    <xf numFmtId="0" fontId="5" fillId="0" borderId="0" xfId="8" applyNumberFormat="1" applyFont="1" applyFill="1" applyBorder="1" applyAlignment="1" applyProtection="1">
      <alignment horizontal="right"/>
    </xf>
    <xf numFmtId="0" fontId="6" fillId="0" borderId="0" xfId="7" applyFont="1" applyFill="1" applyBorder="1" applyAlignment="1">
      <alignment horizontal="right" vertical="top" wrapText="1"/>
    </xf>
    <xf numFmtId="0" fontId="6" fillId="0" borderId="0" xfId="7" applyFont="1" applyFill="1" applyBorder="1" applyAlignment="1" applyProtection="1">
      <alignment horizontal="left" vertical="top" wrapText="1"/>
    </xf>
    <xf numFmtId="1" fontId="5" fillId="0" borderId="0" xfId="8" applyNumberFormat="1" applyFont="1" applyFill="1" applyBorder="1" applyAlignment="1" applyProtection="1">
      <alignment horizontal="right"/>
    </xf>
    <xf numFmtId="166" fontId="5" fillId="0" borderId="0" xfId="7" applyNumberFormat="1" applyFont="1" applyFill="1" applyBorder="1" applyAlignment="1">
      <alignment horizontal="right" vertical="top" wrapText="1"/>
    </xf>
    <xf numFmtId="0" fontId="5" fillId="0" borderId="0" xfId="7" applyFont="1" applyFill="1" applyBorder="1" applyAlignment="1" applyProtection="1">
      <alignment horizontal="left" vertical="top" wrapText="1"/>
    </xf>
    <xf numFmtId="170" fontId="6" fillId="0" borderId="0" xfId="8" applyNumberFormat="1" applyFont="1" applyFill="1" applyBorder="1" applyAlignment="1">
      <alignment horizontal="right" vertical="top" wrapText="1"/>
    </xf>
    <xf numFmtId="0" fontId="5" fillId="0" borderId="1" xfId="8" applyFont="1" applyFill="1" applyBorder="1" applyAlignment="1">
      <alignment horizontal="left" vertical="top" wrapText="1"/>
    </xf>
    <xf numFmtId="0" fontId="5" fillId="0" borderId="1" xfId="8" applyFont="1" applyFill="1" applyBorder="1" applyAlignment="1" applyProtection="1">
      <alignment horizontal="left" vertical="top" wrapText="1"/>
    </xf>
    <xf numFmtId="164" fontId="5" fillId="0" borderId="1" xfId="1" applyFont="1" applyFill="1" applyBorder="1" applyAlignment="1" applyProtection="1">
      <alignment horizontal="right" wrapText="1"/>
    </xf>
    <xf numFmtId="164" fontId="5" fillId="0" borderId="3" xfId="1" applyFont="1" applyFill="1" applyBorder="1" applyAlignment="1" applyProtection="1">
      <alignment horizontal="right" wrapText="1"/>
    </xf>
    <xf numFmtId="1" fontId="5" fillId="0" borderId="0" xfId="1" applyNumberFormat="1" applyFont="1" applyFill="1" applyBorder="1" applyAlignment="1">
      <alignment horizontal="right"/>
    </xf>
    <xf numFmtId="0" fontId="6" fillId="0" borderId="0" xfId="8" applyFont="1" applyFill="1" applyBorder="1" applyAlignment="1">
      <alignment horizontal="right" vertical="top" wrapText="1"/>
    </xf>
    <xf numFmtId="1" fontId="5" fillId="0" borderId="0" xfId="8" applyNumberFormat="1" applyFont="1" applyFill="1" applyBorder="1" applyAlignment="1">
      <alignment horizontal="right"/>
    </xf>
    <xf numFmtId="166" fontId="5" fillId="0" borderId="0" xfId="8" applyNumberFormat="1" applyFont="1" applyFill="1" applyBorder="1" applyAlignment="1">
      <alignment horizontal="right" vertical="top" wrapText="1"/>
    </xf>
    <xf numFmtId="0" fontId="5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 applyProtection="1">
      <alignment horizontal="left" vertical="center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8" applyFont="1" applyFill="1" applyAlignment="1">
      <alignment vertical="center"/>
    </xf>
    <xf numFmtId="164" fontId="5" fillId="0" borderId="0" xfId="1" applyFont="1" applyFill="1" applyBorder="1" applyAlignment="1">
      <alignment horizontal="right" wrapText="1"/>
    </xf>
    <xf numFmtId="0" fontId="5" fillId="0" borderId="0" xfId="8" applyFont="1" applyFill="1" applyAlignment="1" applyProtection="1">
      <alignment horizontal="left" vertical="center" wrapText="1"/>
    </xf>
    <xf numFmtId="164" fontId="5" fillId="0" borderId="0" xfId="1" applyFont="1" applyFill="1" applyAlignment="1" applyProtection="1">
      <alignment horizontal="right" wrapText="1"/>
    </xf>
    <xf numFmtId="0" fontId="5" fillId="0" borderId="3" xfId="8" applyNumberFormat="1" applyFont="1" applyFill="1" applyBorder="1" applyAlignment="1" applyProtection="1">
      <alignment horizontal="right"/>
    </xf>
    <xf numFmtId="168" fontId="5" fillId="0" borderId="0" xfId="8" applyNumberFormat="1" applyFont="1" applyFill="1" applyBorder="1" applyAlignment="1">
      <alignment horizontal="right" vertical="top" wrapText="1"/>
    </xf>
    <xf numFmtId="0" fontId="5" fillId="0" borderId="3" xfId="1" applyNumberFormat="1" applyFont="1" applyFill="1" applyBorder="1" applyAlignment="1" applyProtection="1">
      <alignment horizontal="right" wrapText="1"/>
    </xf>
    <xf numFmtId="170" fontId="6" fillId="0" borderId="1" xfId="8" applyNumberFormat="1" applyFont="1" applyFill="1" applyBorder="1" applyAlignment="1">
      <alignment horizontal="righ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170" fontId="6" fillId="0" borderId="0" xfId="8" applyNumberFormat="1" applyFont="1" applyFill="1" applyAlignment="1">
      <alignment horizontal="right" vertical="top" wrapText="1"/>
    </xf>
    <xf numFmtId="0" fontId="6" fillId="0" borderId="0" xfId="8" applyFont="1" applyFill="1" applyAlignment="1" applyProtection="1">
      <alignment horizontal="left" vertical="top" wrapText="1"/>
    </xf>
    <xf numFmtId="1" fontId="5" fillId="0" borderId="0" xfId="1" applyNumberFormat="1" applyFont="1" applyFill="1" applyBorder="1" applyAlignment="1" applyProtection="1">
      <alignment horizontal="right" wrapText="1"/>
    </xf>
    <xf numFmtId="1" fontId="5" fillId="0" borderId="0" xfId="6" applyNumberFormat="1" applyFont="1" applyFill="1" applyBorder="1" applyAlignment="1" applyProtection="1">
      <alignment horizontal="right"/>
    </xf>
    <xf numFmtId="1" fontId="5" fillId="0" borderId="0" xfId="8" applyNumberFormat="1" applyFont="1" applyFill="1" applyAlignment="1" applyProtection="1">
      <alignment horizontal="right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168" fontId="5" fillId="0" borderId="0" xfId="8" applyNumberFormat="1" applyFont="1" applyFill="1" applyAlignment="1">
      <alignment horizontal="right" vertical="top" wrapText="1"/>
    </xf>
    <xf numFmtId="0" fontId="5" fillId="0" borderId="0" xfId="8" applyFont="1" applyFill="1" applyAlignment="1" applyProtection="1">
      <alignment horizontal="left" vertical="top" wrapText="1"/>
    </xf>
    <xf numFmtId="166" fontId="5" fillId="0" borderId="0" xfId="8" applyNumberFormat="1" applyFont="1" applyFill="1" applyAlignment="1">
      <alignment horizontal="right" vertical="top" wrapText="1"/>
    </xf>
    <xf numFmtId="1" fontId="5" fillId="0" borderId="0" xfId="8" applyNumberFormat="1" applyFont="1" applyFill="1" applyAlignment="1">
      <alignment horizontal="right"/>
    </xf>
    <xf numFmtId="164" fontId="5" fillId="0" borderId="0" xfId="1" applyFont="1" applyFill="1" applyAlignment="1">
      <alignment horizontal="right" wrapText="1"/>
    </xf>
    <xf numFmtId="164" fontId="5" fillId="0" borderId="1" xfId="1" applyFont="1" applyFill="1" applyBorder="1" applyAlignment="1">
      <alignment horizontal="right" wrapText="1"/>
    </xf>
    <xf numFmtId="0" fontId="5" fillId="0" borderId="1" xfId="8" applyNumberFormat="1" applyFont="1" applyFill="1" applyBorder="1" applyAlignment="1" applyProtection="1">
      <alignment horizontal="right"/>
    </xf>
    <xf numFmtId="165" fontId="6" fillId="0" borderId="0" xfId="8" applyNumberFormat="1" applyFont="1" applyFill="1" applyBorder="1" applyAlignment="1">
      <alignment horizontal="right" vertical="top" wrapText="1"/>
    </xf>
    <xf numFmtId="1" fontId="5" fillId="0" borderId="2" xfId="1" applyNumberFormat="1" applyFont="1" applyFill="1" applyBorder="1" applyAlignment="1" applyProtection="1">
      <alignment horizontal="right" wrapText="1"/>
    </xf>
    <xf numFmtId="0" fontId="5" fillId="0" borderId="0" xfId="9" applyFont="1" applyFill="1" applyBorder="1" applyAlignment="1">
      <alignment horizontal="center" vertical="top" wrapText="1"/>
    </xf>
    <xf numFmtId="166" fontId="5" fillId="0" borderId="0" xfId="9" applyNumberFormat="1" applyFont="1" applyFill="1" applyBorder="1" applyAlignment="1">
      <alignment horizontal="right" vertical="top" wrapText="1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>
      <alignment horizontal="left" vertical="top" wrapText="1"/>
    </xf>
    <xf numFmtId="0" fontId="5" fillId="0" borderId="0" xfId="9" applyFont="1" applyFill="1" applyBorder="1" applyAlignment="1" applyProtection="1">
      <alignment vertical="top" wrapText="1"/>
    </xf>
    <xf numFmtId="1" fontId="5" fillId="0" borderId="0" xfId="1" applyNumberFormat="1" applyFont="1" applyFill="1" applyBorder="1" applyAlignment="1">
      <alignment horizontal="right" wrapText="1"/>
    </xf>
    <xf numFmtId="164" fontId="5" fillId="0" borderId="3" xfId="1" applyFont="1" applyFill="1" applyBorder="1" applyAlignment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0" fontId="5" fillId="0" borderId="1" xfId="8" applyFont="1" applyFill="1" applyBorder="1" applyAlignment="1" applyProtection="1">
      <alignment horizontal="left" vertical="center" wrapText="1"/>
    </xf>
    <xf numFmtId="0" fontId="5" fillId="0" borderId="0" xfId="9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top"/>
    </xf>
    <xf numFmtId="0" fontId="5" fillId="0" borderId="3" xfId="1" applyNumberFormat="1" applyFont="1" applyFill="1" applyBorder="1" applyAlignment="1">
      <alignment horizontal="right"/>
    </xf>
    <xf numFmtId="0" fontId="5" fillId="0" borderId="0" xfId="8" applyNumberFormat="1" applyFont="1" applyFill="1" applyBorder="1" applyAlignment="1">
      <alignment horizontal="right" vertical="top" wrapText="1"/>
    </xf>
    <xf numFmtId="0" fontId="5" fillId="0" borderId="1" xfId="8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8" applyFont="1" applyFill="1" applyBorder="1" applyAlignment="1" applyProtection="1">
      <alignment horizontal="left" vertical="top"/>
    </xf>
    <xf numFmtId="0" fontId="5" fillId="0" borderId="0" xfId="1" applyNumberFormat="1" applyFont="1" applyFill="1" applyBorder="1" applyAlignment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0" fontId="5" fillId="0" borderId="0" xfId="9" applyNumberFormat="1" applyFont="1" applyFill="1" applyBorder="1" applyAlignment="1">
      <alignment horizontal="right" vertical="top" wrapText="1"/>
    </xf>
    <xf numFmtId="0" fontId="5" fillId="0" borderId="3" xfId="8" applyNumberFormat="1" applyFont="1" applyFill="1" applyBorder="1" applyAlignment="1">
      <alignment horizontal="right"/>
    </xf>
    <xf numFmtId="0" fontId="5" fillId="0" borderId="0" xfId="8" applyFont="1" applyFill="1" applyBorder="1"/>
    <xf numFmtId="0" fontId="5" fillId="0" borderId="0" xfId="1" applyNumberFormat="1" applyFont="1" applyFill="1" applyAlignment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171" fontId="5" fillId="0" borderId="0" xfId="9" applyNumberFormat="1" applyFont="1" applyFill="1" applyBorder="1" applyAlignment="1">
      <alignment horizontal="right" vertical="top" wrapText="1"/>
    </xf>
    <xf numFmtId="0" fontId="5" fillId="0" borderId="0" xfId="9" applyNumberFormat="1" applyFont="1" applyFill="1" applyBorder="1" applyAlignment="1" applyProtection="1">
      <alignment horizontal="left" vertical="top" wrapText="1"/>
    </xf>
    <xf numFmtId="0" fontId="5" fillId="0" borderId="0" xfId="8" applyFont="1" applyFill="1" applyAlignment="1">
      <alignment vertical="top"/>
    </xf>
    <xf numFmtId="0" fontId="5" fillId="0" borderId="0" xfId="9" applyNumberFormat="1" applyFont="1" applyFill="1" applyBorder="1" applyAlignment="1" applyProtection="1">
      <alignment horizontal="left" vertical="center" wrapText="1"/>
    </xf>
    <xf numFmtId="0" fontId="5" fillId="0" borderId="0" xfId="9" applyFont="1" applyFill="1" applyBorder="1" applyAlignment="1">
      <alignment horizontal="right" vertical="top" wrapText="1"/>
    </xf>
    <xf numFmtId="0" fontId="5" fillId="0" borderId="0" xfId="8" applyFont="1" applyFill="1" applyBorder="1" applyAlignment="1">
      <alignment vertical="top" wrapText="1"/>
    </xf>
    <xf numFmtId="169" fontId="6" fillId="0" borderId="0" xfId="8" applyNumberFormat="1" applyFont="1" applyFill="1" applyBorder="1" applyAlignment="1">
      <alignment horizontal="right" vertical="top" wrapText="1"/>
    </xf>
    <xf numFmtId="0" fontId="5" fillId="0" borderId="0" xfId="9" applyFont="1" applyFill="1" applyAlignment="1">
      <alignment horizontal="center" vertical="top" wrapText="1"/>
    </xf>
    <xf numFmtId="0" fontId="5" fillId="0" borderId="0" xfId="9" applyFont="1" applyFill="1" applyAlignment="1">
      <alignment horizontal="right" vertical="top" wrapText="1"/>
    </xf>
    <xf numFmtId="0" fontId="5" fillId="0" borderId="1" xfId="9" applyFont="1" applyFill="1" applyBorder="1" applyAlignment="1" applyProtection="1">
      <alignment horizontal="left" vertical="top" wrapText="1"/>
    </xf>
    <xf numFmtId="0" fontId="5" fillId="0" borderId="3" xfId="8" applyFont="1" applyFill="1" applyBorder="1" applyAlignment="1">
      <alignment horizontal="left" vertical="top" wrapText="1"/>
    </xf>
    <xf numFmtId="0" fontId="5" fillId="0" borderId="3" xfId="8" applyFont="1" applyFill="1" applyBorder="1" applyAlignment="1">
      <alignment horizontal="right" vertical="top" wrapText="1"/>
    </xf>
    <xf numFmtId="0" fontId="6" fillId="0" borderId="3" xfId="8" applyFont="1" applyFill="1" applyBorder="1" applyAlignment="1" applyProtection="1">
      <alignment horizontal="left" vertical="top" wrapText="1"/>
    </xf>
    <xf numFmtId="0" fontId="6" fillId="0" borderId="0" xfId="8" applyFont="1" applyFill="1" applyAlignment="1" applyProtection="1">
      <alignment horizontal="center" vertical="top" wrapText="1"/>
    </xf>
    <xf numFmtId="0" fontId="6" fillId="0" borderId="0" xfId="13" applyFont="1" applyFill="1" applyAlignment="1">
      <alignment horizontal="right" vertical="top"/>
    </xf>
    <xf numFmtId="0" fontId="6" fillId="0" borderId="0" xfId="13" applyFont="1" applyFill="1" applyAlignment="1" applyProtection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6" fillId="0" borderId="0" xfId="13" applyFont="1" applyFill="1" applyBorder="1" applyAlignment="1">
      <alignment horizontal="right" vertical="top"/>
    </xf>
    <xf numFmtId="0" fontId="6" fillId="0" borderId="0" xfId="13" applyFont="1" applyFill="1" applyBorder="1" applyAlignment="1" applyProtection="1">
      <alignment horizontal="left" vertical="top" wrapText="1"/>
    </xf>
    <xf numFmtId="0" fontId="6" fillId="0" borderId="0" xfId="13" applyFont="1" applyFill="1" applyBorder="1" applyAlignment="1">
      <alignment horizontal="right" vertical="top" wrapText="1"/>
    </xf>
    <xf numFmtId="166" fontId="5" fillId="0" borderId="0" xfId="13" applyNumberFormat="1" applyFont="1" applyFill="1" applyBorder="1" applyAlignment="1">
      <alignment horizontal="right" vertical="top" wrapText="1"/>
    </xf>
    <xf numFmtId="0" fontId="5" fillId="0" borderId="0" xfId="13" applyFont="1" applyFill="1" applyBorder="1" applyAlignment="1" applyProtection="1">
      <alignment horizontal="left" vertical="top" wrapText="1"/>
    </xf>
    <xf numFmtId="0" fontId="5" fillId="0" borderId="0" xfId="5" applyFont="1" applyFill="1" applyBorder="1" applyAlignment="1">
      <alignment horizontal="left" vertical="top" wrapText="1"/>
    </xf>
    <xf numFmtId="0" fontId="5" fillId="0" borderId="0" xfId="7" applyFont="1" applyFill="1" applyBorder="1" applyAlignment="1">
      <alignment horizontal="left" vertical="top" wrapText="1"/>
    </xf>
    <xf numFmtId="0" fontId="5" fillId="0" borderId="0" xfId="10" applyFont="1" applyFill="1" applyBorder="1" applyAlignment="1" applyProtection="1">
      <alignment horizontal="left" vertical="center" wrapText="1"/>
    </xf>
    <xf numFmtId="49" fontId="6" fillId="0" borderId="0" xfId="9" applyNumberFormat="1" applyFont="1" applyFill="1" applyBorder="1" applyAlignment="1">
      <alignment horizontal="right" vertical="top" wrapText="1"/>
    </xf>
    <xf numFmtId="0" fontId="6" fillId="0" borderId="0" xfId="9" applyFont="1" applyFill="1" applyBorder="1" applyAlignment="1" applyProtection="1">
      <alignment horizontal="left" vertical="top" wrapText="1"/>
    </xf>
    <xf numFmtId="0" fontId="5" fillId="0" borderId="0" xfId="7" applyFont="1" applyFill="1" applyBorder="1" applyAlignment="1">
      <alignment horizontal="right" vertical="top" wrapText="1"/>
    </xf>
    <xf numFmtId="0" fontId="5" fillId="0" borderId="0" xfId="7" applyFont="1" applyFill="1" applyBorder="1" applyAlignment="1" applyProtection="1">
      <alignment horizontal="left" vertical="top"/>
    </xf>
    <xf numFmtId="0" fontId="5" fillId="0" borderId="0" xfId="7" applyFont="1" applyFill="1" applyAlignment="1" applyProtection="1">
      <alignment horizontal="left" vertical="top"/>
    </xf>
    <xf numFmtId="170" fontId="6" fillId="0" borderId="0" xfId="9" applyNumberFormat="1" applyFont="1" applyFill="1" applyBorder="1" applyAlignment="1">
      <alignment horizontal="right" vertical="top" wrapText="1"/>
    </xf>
    <xf numFmtId="0" fontId="6" fillId="0" borderId="0" xfId="8" applyFont="1" applyFill="1" applyBorder="1"/>
    <xf numFmtId="0" fontId="6" fillId="0" borderId="0" xfId="8" applyFont="1" applyFill="1"/>
    <xf numFmtId="0" fontId="5" fillId="0" borderId="0" xfId="5" applyFont="1" applyFill="1" applyBorder="1" applyAlignment="1">
      <alignment vertical="top"/>
    </xf>
    <xf numFmtId="1" fontId="5" fillId="0" borderId="0" xfId="1" applyNumberFormat="1" applyFont="1" applyFill="1" applyBorder="1"/>
    <xf numFmtId="0" fontId="12" fillId="0" borderId="0" xfId="8" applyFont="1" applyFill="1"/>
    <xf numFmtId="0" fontId="8" fillId="0" borderId="0" xfId="8" applyFont="1" applyFill="1" applyBorder="1"/>
    <xf numFmtId="0" fontId="8" fillId="0" borderId="0" xfId="8" applyNumberFormat="1" applyFont="1" applyFill="1" applyBorder="1"/>
    <xf numFmtId="0" fontId="6" fillId="0" borderId="0" xfId="0" applyFont="1" applyFill="1" applyAlignment="1">
      <alignment horizontal="center"/>
    </xf>
    <xf numFmtId="166" fontId="5" fillId="0" borderId="1" xfId="8" applyNumberFormat="1" applyFont="1" applyFill="1" applyBorder="1" applyAlignment="1">
      <alignment horizontal="right" vertical="top" wrapText="1"/>
    </xf>
    <xf numFmtId="0" fontId="6" fillId="0" borderId="1" xfId="8" applyFont="1" applyFill="1" applyBorder="1" applyAlignment="1">
      <alignment horizontal="right" vertical="top" wrapText="1"/>
    </xf>
    <xf numFmtId="0" fontId="6" fillId="0" borderId="0" xfId="0" applyFont="1" applyFill="1" applyAlignment="1">
      <alignment vertical="top"/>
    </xf>
    <xf numFmtId="0" fontId="6" fillId="0" borderId="0" xfId="8" applyNumberFormat="1" applyFont="1" applyFill="1" applyBorder="1" applyAlignment="1">
      <alignment horizontal="center" vertical="top"/>
    </xf>
    <xf numFmtId="0" fontId="5" fillId="0" borderId="0" xfId="5" applyFont="1" applyFill="1" applyBorder="1" applyAlignment="1" applyProtection="1">
      <alignment horizontal="left" vertical="top"/>
    </xf>
    <xf numFmtId="0" fontId="5" fillId="0" borderId="0" xfId="8" applyFont="1" applyFill="1" applyBorder="1" applyAlignment="1">
      <alignment vertical="top"/>
    </xf>
    <xf numFmtId="0" fontId="5" fillId="0" borderId="0" xfId="8" applyFont="1" applyFill="1" applyAlignment="1">
      <alignment horizontal="left" vertical="top"/>
    </xf>
    <xf numFmtId="0" fontId="5" fillId="0" borderId="1" xfId="9" applyFont="1" applyFill="1" applyBorder="1" applyAlignment="1">
      <alignment horizontal="left" vertical="top" wrapText="1"/>
    </xf>
    <xf numFmtId="0" fontId="5" fillId="0" borderId="1" xfId="9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 applyProtection="1">
      <alignment horizontal="right"/>
    </xf>
    <xf numFmtId="0" fontId="5" fillId="0" borderId="0" xfId="10" applyFont="1" applyFill="1" applyBorder="1" applyAlignment="1" applyProtection="1">
      <alignment horizontal="left" vertical="top" wrapText="1"/>
    </xf>
    <xf numFmtId="0" fontId="6" fillId="0" borderId="0" xfId="9" applyFont="1" applyFill="1" applyBorder="1" applyAlignment="1" applyProtection="1">
      <alignment horizontal="left" wrapText="1"/>
    </xf>
    <xf numFmtId="0" fontId="5" fillId="0" borderId="1" xfId="7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top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right" vertical="top" wrapText="1"/>
    </xf>
    <xf numFmtId="0" fontId="5" fillId="2" borderId="0" xfId="8" applyFont="1" applyFill="1"/>
    <xf numFmtId="0" fontId="5" fillId="0" borderId="0" xfId="1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0" borderId="0" xfId="5" applyFont="1" applyFill="1" applyBorder="1" applyAlignment="1" applyProtection="1">
      <alignment horizontal="left" wrapText="1"/>
    </xf>
    <xf numFmtId="0" fontId="5" fillId="0" borderId="0" xfId="8" applyNumberFormat="1" applyFont="1" applyFill="1" applyAlignment="1" applyProtection="1">
      <alignment horizontal="right" vertical="top" wrapText="1"/>
    </xf>
    <xf numFmtId="0" fontId="5" fillId="0" borderId="0" xfId="0" applyFont="1" applyFill="1" applyAlignment="1" applyProtection="1">
      <alignment horizontal="right" vertical="top" wrapText="1"/>
    </xf>
    <xf numFmtId="168" fontId="5" fillId="0" borderId="1" xfId="8" applyNumberFormat="1" applyFont="1" applyFill="1" applyBorder="1" applyAlignment="1">
      <alignment horizontal="right" vertical="top" wrapText="1"/>
    </xf>
    <xf numFmtId="167" fontId="5" fillId="0" borderId="0" xfId="8" applyNumberFormat="1" applyFont="1" applyFill="1" applyBorder="1" applyAlignment="1">
      <alignment horizontal="right" vertical="top" wrapText="1"/>
    </xf>
    <xf numFmtId="167" fontId="5" fillId="0" borderId="1" xfId="8" applyNumberFormat="1" applyFont="1" applyFill="1" applyBorder="1" applyAlignment="1">
      <alignment horizontal="right" vertical="top" wrapText="1"/>
    </xf>
    <xf numFmtId="167" fontId="5" fillId="0" borderId="0" xfId="9" applyNumberFormat="1" applyFont="1" applyFill="1" applyBorder="1" applyAlignment="1">
      <alignment horizontal="right" vertical="top" wrapText="1"/>
    </xf>
    <xf numFmtId="0" fontId="5" fillId="0" borderId="1" xfId="8" applyFont="1" applyFill="1" applyBorder="1" applyAlignment="1">
      <alignment horizontal="right" vertical="top" wrapText="1"/>
    </xf>
    <xf numFmtId="170" fontId="5" fillId="0" borderId="0" xfId="9" applyNumberFormat="1" applyFont="1" applyFill="1" applyBorder="1" applyAlignment="1">
      <alignment horizontal="right" vertical="top" wrapText="1"/>
    </xf>
    <xf numFmtId="0" fontId="5" fillId="0" borderId="0" xfId="8" applyNumberFormat="1" applyFont="1" applyFill="1" applyAlignment="1">
      <alignment horizontal="right"/>
    </xf>
    <xf numFmtId="168" fontId="5" fillId="0" borderId="1" xfId="9" applyNumberFormat="1" applyFont="1" applyFill="1" applyBorder="1" applyAlignment="1">
      <alignment horizontal="right" vertical="top" wrapText="1"/>
    </xf>
    <xf numFmtId="170" fontId="5" fillId="0" borderId="0" xfId="8" applyNumberFormat="1" applyFont="1" applyFill="1" applyBorder="1" applyAlignment="1">
      <alignment horizontal="right" vertical="top" wrapText="1"/>
    </xf>
    <xf numFmtId="170" fontId="5" fillId="0" borderId="1" xfId="8" applyNumberFormat="1" applyFont="1" applyFill="1" applyBorder="1" applyAlignment="1">
      <alignment horizontal="right" vertical="top" wrapText="1"/>
    </xf>
    <xf numFmtId="0" fontId="5" fillId="0" borderId="1" xfId="7" applyFont="1" applyFill="1" applyBorder="1" applyAlignment="1">
      <alignment horizontal="right" vertical="top" wrapText="1"/>
    </xf>
    <xf numFmtId="0" fontId="5" fillId="0" borderId="0" xfId="12" applyNumberFormat="1" applyFont="1" applyFill="1" applyAlignment="1" applyProtection="1">
      <alignment horizontal="right"/>
    </xf>
    <xf numFmtId="1" fontId="5" fillId="0" borderId="0" xfId="12" applyNumberFormat="1" applyFont="1" applyFill="1" applyAlignment="1" applyProtection="1">
      <alignment horizontal="right"/>
    </xf>
  </cellXfs>
  <cellStyles count="14">
    <cellStyle name="Comma" xfId="1" builtinId="3"/>
    <cellStyle name="Normal" xfId="0" builtinId="0"/>
    <cellStyle name="Normal 2" xfId="2"/>
    <cellStyle name="Normal 3" xfId="3"/>
    <cellStyle name="Normal 4" xfId="4"/>
    <cellStyle name="Normal_budget 2004-05_2.6.04" xfId="5"/>
    <cellStyle name="Normal_budget 2004-05_27.5.04" xfId="6"/>
    <cellStyle name="Normal_BUDGET FOR  03-04 10-02-03" xfId="7"/>
    <cellStyle name="Normal_budget for 03-04" xfId="8"/>
    <cellStyle name="Normal_budget for 03-04 2" xfId="9"/>
    <cellStyle name="Normal_budget for 03-04_1st supp. vol.IV" xfId="10"/>
    <cellStyle name="Normal_BUDGET-2000" xfId="11"/>
    <cellStyle name="Normal_budgetDocNIC02-03" xfId="12"/>
    <cellStyle name="Normal_DEMAND17" xfId="1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C658" transitionEvaluation="1" codeName="Sheet1">
    <tabColor rgb="FFC00000"/>
  </sheetPr>
  <dimension ref="A1:H835"/>
  <sheetViews>
    <sheetView tabSelected="1" view="pageBreakPreview" topLeftCell="C658" zoomScaleNormal="115" zoomScaleSheetLayoutView="100" workbookViewId="0">
      <selection activeCell="K676" sqref="K676"/>
    </sheetView>
  </sheetViews>
  <sheetFormatPr defaultColWidth="9.33203125" defaultRowHeight="13.2"/>
  <cols>
    <col min="1" max="1" width="5.6640625" style="16" customWidth="1"/>
    <col min="2" max="2" width="8.33203125" style="30" customWidth="1"/>
    <col min="3" max="3" width="34.5546875" style="19" customWidth="1"/>
    <col min="4" max="6" width="10.6640625" style="27" customWidth="1"/>
    <col min="7" max="7" width="11.33203125" style="27" customWidth="1"/>
    <col min="8" max="8" width="9.33203125" style="18"/>
    <col min="9" max="16384" width="9.33203125" style="19"/>
  </cols>
  <sheetData>
    <row r="1" spans="1:7">
      <c r="B1" s="170"/>
      <c r="C1" s="17"/>
      <c r="D1" s="167" t="s">
        <v>452</v>
      </c>
      <c r="E1" s="17"/>
      <c r="F1" s="17"/>
      <c r="G1" s="17"/>
    </row>
    <row r="2" spans="1:7">
      <c r="A2" s="171"/>
      <c r="B2" s="171"/>
      <c r="C2" s="20"/>
      <c r="D2" s="20" t="s">
        <v>388</v>
      </c>
      <c r="E2" s="20"/>
      <c r="F2" s="20"/>
      <c r="G2" s="20"/>
    </row>
    <row r="3" spans="1:7" ht="10.199999999999999" customHeight="1">
      <c r="B3" s="21"/>
      <c r="C3" s="22"/>
      <c r="D3" s="23"/>
      <c r="E3" s="23"/>
      <c r="F3" s="23"/>
      <c r="G3" s="23"/>
    </row>
    <row r="4" spans="1:7">
      <c r="B4" s="24"/>
      <c r="C4" s="25" t="s">
        <v>147</v>
      </c>
      <c r="D4" s="26"/>
      <c r="E4" s="26"/>
      <c r="F4" s="26"/>
    </row>
    <row r="5" spans="1:7">
      <c r="B5" s="183"/>
      <c r="C5" s="25" t="s">
        <v>143</v>
      </c>
      <c r="D5" s="28">
        <v>2215</v>
      </c>
      <c r="E5" s="29" t="s">
        <v>117</v>
      </c>
      <c r="F5" s="26"/>
    </row>
    <row r="6" spans="1:7" ht="26.1" customHeight="1">
      <c r="B6" s="183"/>
      <c r="C6" s="183" t="s">
        <v>483</v>
      </c>
      <c r="D6" s="28">
        <v>2225</v>
      </c>
      <c r="E6" s="186" t="s">
        <v>482</v>
      </c>
      <c r="F6" s="186"/>
      <c r="G6" s="186"/>
    </row>
    <row r="7" spans="1:7">
      <c r="B7" s="25"/>
      <c r="C7" s="25" t="s">
        <v>144</v>
      </c>
      <c r="D7" s="28">
        <v>2235</v>
      </c>
      <c r="E7" s="29" t="s">
        <v>0</v>
      </c>
      <c r="F7" s="26"/>
    </row>
    <row r="8" spans="1:7">
      <c r="C8" s="31"/>
      <c r="D8" s="28">
        <v>2236</v>
      </c>
      <c r="E8" s="29" t="s">
        <v>1</v>
      </c>
      <c r="F8" s="26"/>
    </row>
    <row r="9" spans="1:7">
      <c r="C9" s="31" t="s">
        <v>148</v>
      </c>
      <c r="D9" s="34">
        <v>2515</v>
      </c>
      <c r="E9" s="35" t="s">
        <v>126</v>
      </c>
      <c r="F9" s="36"/>
      <c r="G9" s="37"/>
    </row>
    <row r="10" spans="1:7">
      <c r="A10" s="32"/>
      <c r="B10" s="33"/>
      <c r="C10" s="25" t="s">
        <v>383</v>
      </c>
      <c r="F10" s="26"/>
    </row>
    <row r="11" spans="1:7">
      <c r="B11" s="38"/>
      <c r="C11" s="25" t="s">
        <v>149</v>
      </c>
      <c r="D11" s="28">
        <v>4059</v>
      </c>
      <c r="E11" s="29" t="s">
        <v>127</v>
      </c>
      <c r="F11" s="26"/>
    </row>
    <row r="12" spans="1:7" ht="28.2" customHeight="1">
      <c r="A12" s="189" t="s">
        <v>485</v>
      </c>
      <c r="B12" s="189"/>
      <c r="C12" s="189"/>
      <c r="D12" s="28">
        <v>4202</v>
      </c>
      <c r="E12" s="186" t="s">
        <v>128</v>
      </c>
      <c r="F12" s="186"/>
      <c r="G12" s="186"/>
    </row>
    <row r="13" spans="1:7" ht="28.95" customHeight="1">
      <c r="A13" s="188" t="s">
        <v>484</v>
      </c>
      <c r="B13" s="188"/>
      <c r="C13" s="188"/>
      <c r="D13" s="28">
        <v>4217</v>
      </c>
      <c r="E13" s="29" t="s">
        <v>129</v>
      </c>
      <c r="F13" s="40"/>
      <c r="G13" s="41"/>
    </row>
    <row r="14" spans="1:7" ht="39.6" customHeight="1">
      <c r="A14" s="189" t="s">
        <v>486</v>
      </c>
      <c r="B14" s="189"/>
      <c r="C14" s="189"/>
      <c r="D14" s="28">
        <v>4225</v>
      </c>
      <c r="E14" s="186" t="s">
        <v>137</v>
      </c>
      <c r="F14" s="186"/>
      <c r="G14" s="186"/>
    </row>
    <row r="15" spans="1:7">
      <c r="A15" s="42"/>
      <c r="B15" s="44"/>
      <c r="C15" s="25" t="s">
        <v>145</v>
      </c>
      <c r="D15" s="28">
        <v>4235</v>
      </c>
      <c r="E15" s="29" t="s">
        <v>130</v>
      </c>
      <c r="F15" s="182"/>
      <c r="G15" s="43"/>
    </row>
    <row r="16" spans="1:7">
      <c r="B16" s="183"/>
      <c r="C16" s="25" t="s">
        <v>150</v>
      </c>
      <c r="D16" s="26"/>
      <c r="E16" s="26"/>
      <c r="F16" s="45"/>
      <c r="G16" s="43"/>
    </row>
    <row r="17" spans="1:8">
      <c r="B17" s="25"/>
      <c r="C17" s="46" t="s">
        <v>146</v>
      </c>
      <c r="D17" s="34">
        <v>5054</v>
      </c>
      <c r="E17" s="35" t="s">
        <v>131</v>
      </c>
      <c r="F17" s="45"/>
      <c r="G17" s="43"/>
    </row>
    <row r="18" spans="1:8">
      <c r="A18" s="32"/>
      <c r="B18" s="46"/>
      <c r="F18" s="40"/>
      <c r="G18" s="41"/>
    </row>
    <row r="19" spans="1:8">
      <c r="A19" s="131"/>
      <c r="B19" s="131"/>
      <c r="C19" s="47"/>
      <c r="D19" s="48"/>
      <c r="E19" s="45"/>
      <c r="F19" s="45"/>
      <c r="G19" s="43"/>
    </row>
    <row r="20" spans="1:8" ht="26.4" customHeight="1">
      <c r="A20" s="187" t="s">
        <v>494</v>
      </c>
      <c r="B20" s="187"/>
      <c r="C20" s="187"/>
      <c r="D20" s="187"/>
      <c r="E20" s="187"/>
      <c r="F20" s="187"/>
      <c r="G20" s="187"/>
    </row>
    <row r="21" spans="1:8">
      <c r="A21" s="50"/>
      <c r="B21" s="21"/>
      <c r="D21" s="51" t="s">
        <v>151</v>
      </c>
      <c r="E21" s="51" t="s">
        <v>2</v>
      </c>
      <c r="F21" s="51" t="s">
        <v>6</v>
      </c>
      <c r="G21" s="23"/>
    </row>
    <row r="22" spans="1:8">
      <c r="A22" s="50"/>
      <c r="B22" s="21"/>
      <c r="C22" s="52" t="s">
        <v>3</v>
      </c>
      <c r="D22" s="53">
        <f>G539</f>
        <v>2921717</v>
      </c>
      <c r="E22" s="53">
        <f>G673</f>
        <v>312171</v>
      </c>
      <c r="F22" s="53">
        <f>E22+D22</f>
        <v>3233888</v>
      </c>
      <c r="G22" s="23"/>
    </row>
    <row r="23" spans="1:8">
      <c r="A23" s="50"/>
      <c r="B23" s="21"/>
      <c r="C23" s="52"/>
      <c r="D23" s="53"/>
      <c r="E23" s="53"/>
      <c r="F23" s="53"/>
      <c r="G23" s="23"/>
    </row>
    <row r="24" spans="1:8">
      <c r="A24" s="172" t="s">
        <v>135</v>
      </c>
      <c r="B24" s="21"/>
      <c r="C24" s="49"/>
      <c r="D24" s="23"/>
      <c r="E24" s="23"/>
      <c r="F24" s="23"/>
      <c r="G24" s="23"/>
    </row>
    <row r="25" spans="1:8">
      <c r="A25" s="7"/>
      <c r="B25" s="54"/>
      <c r="C25" s="13"/>
      <c r="D25" s="55"/>
      <c r="E25" s="55"/>
      <c r="F25" s="55"/>
      <c r="G25" s="56" t="s">
        <v>162</v>
      </c>
    </row>
    <row r="26" spans="1:8" s="6" customFormat="1" ht="26.4">
      <c r="A26" s="1"/>
      <c r="B26" s="2"/>
      <c r="C26" s="3"/>
      <c r="D26" s="4" t="s">
        <v>478</v>
      </c>
      <c r="E26" s="5" t="s">
        <v>479</v>
      </c>
      <c r="F26" s="5" t="s">
        <v>480</v>
      </c>
      <c r="G26" s="5" t="s">
        <v>479</v>
      </c>
    </row>
    <row r="27" spans="1:8" s="6" customFormat="1">
      <c r="A27" s="7"/>
      <c r="B27" s="185" t="s">
        <v>4</v>
      </c>
      <c r="C27" s="185"/>
      <c r="D27" s="8" t="s">
        <v>389</v>
      </c>
      <c r="E27" s="8" t="s">
        <v>332</v>
      </c>
      <c r="F27" s="9" t="s">
        <v>332</v>
      </c>
      <c r="G27" s="10" t="s">
        <v>481</v>
      </c>
    </row>
    <row r="28" spans="1:8" s="6" customFormat="1" ht="9.6" customHeight="1">
      <c r="A28" s="11"/>
      <c r="B28" s="12"/>
      <c r="C28" s="13"/>
      <c r="D28" s="14"/>
      <c r="E28" s="14"/>
      <c r="F28" s="14"/>
      <c r="G28" s="15"/>
    </row>
    <row r="29" spans="1:8">
      <c r="A29" s="32"/>
      <c r="B29" s="21"/>
      <c r="C29" s="57" t="s">
        <v>7</v>
      </c>
      <c r="D29" s="58"/>
      <c r="E29" s="58"/>
      <c r="F29" s="58"/>
      <c r="G29" s="58"/>
    </row>
    <row r="30" spans="1:8">
      <c r="A30" s="32" t="s">
        <v>8</v>
      </c>
      <c r="B30" s="59">
        <v>2215</v>
      </c>
      <c r="C30" s="60" t="s">
        <v>117</v>
      </c>
      <c r="D30" s="61"/>
      <c r="E30" s="61"/>
      <c r="F30" s="61"/>
      <c r="G30" s="61"/>
    </row>
    <row r="31" spans="1:8">
      <c r="A31" s="32"/>
      <c r="B31" s="62">
        <v>1</v>
      </c>
      <c r="C31" s="63" t="s">
        <v>122</v>
      </c>
      <c r="D31" s="61"/>
      <c r="E31" s="61"/>
      <c r="F31" s="61"/>
      <c r="G31" s="61"/>
      <c r="H31" s="19"/>
    </row>
    <row r="32" spans="1:8" ht="14.7" customHeight="1">
      <c r="A32" s="32"/>
      <c r="B32" s="64">
        <v>1.796</v>
      </c>
      <c r="C32" s="57" t="s">
        <v>111</v>
      </c>
      <c r="D32" s="61"/>
      <c r="E32" s="61"/>
      <c r="F32" s="61"/>
      <c r="G32" s="61"/>
      <c r="H32" s="19"/>
    </row>
    <row r="33" spans="1:8" ht="14.7" customHeight="1">
      <c r="A33" s="32"/>
      <c r="B33" s="81" t="s">
        <v>134</v>
      </c>
      <c r="C33" s="73" t="s">
        <v>133</v>
      </c>
      <c r="D33" s="90">
        <v>7674</v>
      </c>
      <c r="E33" s="90">
        <v>16300</v>
      </c>
      <c r="F33" s="90">
        <v>16300</v>
      </c>
      <c r="G33" s="75">
        <v>0</v>
      </c>
      <c r="H33" s="19"/>
    </row>
    <row r="34" spans="1:8" ht="14.7" customHeight="1">
      <c r="A34" s="32" t="s">
        <v>6</v>
      </c>
      <c r="B34" s="64">
        <v>1.796</v>
      </c>
      <c r="C34" s="57" t="s">
        <v>111</v>
      </c>
      <c r="D34" s="91">
        <f t="shared" ref="D34:F34" si="0">SUM(D33:D33)</f>
        <v>7674</v>
      </c>
      <c r="E34" s="91">
        <f t="shared" si="0"/>
        <v>16300</v>
      </c>
      <c r="F34" s="91">
        <f t="shared" si="0"/>
        <v>16300</v>
      </c>
      <c r="G34" s="67">
        <v>0</v>
      </c>
      <c r="H34" s="19"/>
    </row>
    <row r="35" spans="1:8" ht="14.7" customHeight="1">
      <c r="A35" s="32" t="s">
        <v>6</v>
      </c>
      <c r="B35" s="62">
        <v>1</v>
      </c>
      <c r="C35" s="63" t="s">
        <v>122</v>
      </c>
      <c r="D35" s="91">
        <f t="shared" ref="D35:F36" si="1">D34</f>
        <v>7674</v>
      </c>
      <c r="E35" s="91">
        <f t="shared" si="1"/>
        <v>16300</v>
      </c>
      <c r="F35" s="91">
        <f t="shared" si="1"/>
        <v>16300</v>
      </c>
      <c r="G35" s="67">
        <v>0</v>
      </c>
      <c r="H35" s="19"/>
    </row>
    <row r="36" spans="1:8" ht="14.7" customHeight="1">
      <c r="A36" s="32" t="s">
        <v>6</v>
      </c>
      <c r="B36" s="59">
        <v>2215</v>
      </c>
      <c r="C36" s="60" t="s">
        <v>117</v>
      </c>
      <c r="D36" s="82">
        <f t="shared" si="1"/>
        <v>7674</v>
      </c>
      <c r="E36" s="82">
        <f t="shared" si="1"/>
        <v>16300</v>
      </c>
      <c r="F36" s="82">
        <f t="shared" si="1"/>
        <v>16300</v>
      </c>
      <c r="G36" s="68">
        <v>0</v>
      </c>
      <c r="H36" s="19"/>
    </row>
    <row r="37" spans="1:8" ht="13.5" customHeight="1">
      <c r="A37" s="131"/>
      <c r="B37" s="31"/>
      <c r="D37" s="71"/>
      <c r="E37" s="71"/>
      <c r="F37" s="71"/>
      <c r="G37" s="71"/>
      <c r="H37" s="19"/>
    </row>
    <row r="38" spans="1:8" ht="28.2" customHeight="1">
      <c r="A38" s="32" t="s">
        <v>8</v>
      </c>
      <c r="B38" s="70">
        <v>2225</v>
      </c>
      <c r="C38" s="57" t="s">
        <v>9</v>
      </c>
      <c r="D38" s="71"/>
      <c r="E38" s="71"/>
      <c r="F38" s="71"/>
      <c r="G38" s="71"/>
      <c r="H38" s="19"/>
    </row>
    <row r="39" spans="1:8" ht="15" customHeight="1">
      <c r="A39" s="32"/>
      <c r="B39" s="72">
        <v>1</v>
      </c>
      <c r="C39" s="73" t="s">
        <v>10</v>
      </c>
      <c r="D39" s="71"/>
      <c r="E39" s="71"/>
      <c r="F39" s="71"/>
      <c r="G39" s="71"/>
      <c r="H39" s="19"/>
    </row>
    <row r="40" spans="1:8" ht="15" customHeight="1">
      <c r="A40" s="32"/>
      <c r="B40" s="64">
        <v>1.0009999999999999</v>
      </c>
      <c r="C40" s="57" t="s">
        <v>11</v>
      </c>
      <c r="D40" s="71"/>
      <c r="E40" s="71"/>
      <c r="F40" s="71"/>
      <c r="G40" s="71"/>
      <c r="H40" s="19"/>
    </row>
    <row r="41" spans="1:8" ht="15" customHeight="1">
      <c r="A41" s="32"/>
      <c r="B41" s="72">
        <v>60</v>
      </c>
      <c r="C41" s="73" t="s">
        <v>12</v>
      </c>
      <c r="D41" s="71"/>
      <c r="E41" s="71"/>
      <c r="F41" s="71"/>
      <c r="G41" s="71"/>
      <c r="H41" s="19"/>
    </row>
    <row r="42" spans="1:8" ht="15" customHeight="1">
      <c r="A42" s="32"/>
      <c r="B42" s="81" t="s">
        <v>13</v>
      </c>
      <c r="C42" s="74" t="s">
        <v>14</v>
      </c>
      <c r="D42" s="37">
        <v>23992</v>
      </c>
      <c r="E42" s="122">
        <v>37167</v>
      </c>
      <c r="F42" s="37">
        <v>37167</v>
      </c>
      <c r="G42" s="90">
        <v>31061</v>
      </c>
      <c r="H42" s="19"/>
    </row>
    <row r="43" spans="1:8" s="184" customFormat="1" ht="15" customHeight="1">
      <c r="A43" s="32"/>
      <c r="B43" s="81" t="s">
        <v>396</v>
      </c>
      <c r="C43" s="74" t="s">
        <v>353</v>
      </c>
      <c r="D43" s="77">
        <v>0</v>
      </c>
      <c r="E43" s="77">
        <v>0</v>
      </c>
      <c r="F43" s="77">
        <v>0</v>
      </c>
      <c r="G43" s="90">
        <v>4014</v>
      </c>
    </row>
    <row r="44" spans="1:8" ht="15" customHeight="1">
      <c r="A44" s="32"/>
      <c r="B44" s="81" t="s">
        <v>15</v>
      </c>
      <c r="C44" s="74" t="s">
        <v>16</v>
      </c>
      <c r="D44" s="122">
        <v>498</v>
      </c>
      <c r="E44" s="122">
        <v>375</v>
      </c>
      <c r="F44" s="122">
        <v>375</v>
      </c>
      <c r="G44" s="90">
        <v>413</v>
      </c>
      <c r="H44" s="19"/>
    </row>
    <row r="45" spans="1:8" ht="15" customHeight="1">
      <c r="A45" s="32"/>
      <c r="B45" s="81" t="s">
        <v>17</v>
      </c>
      <c r="C45" s="74" t="s">
        <v>18</v>
      </c>
      <c r="D45" s="122">
        <v>2766</v>
      </c>
      <c r="E45" s="122">
        <v>1710</v>
      </c>
      <c r="F45" s="122">
        <v>1710</v>
      </c>
      <c r="G45" s="90">
        <v>1881</v>
      </c>
      <c r="H45" s="19"/>
    </row>
    <row r="46" spans="1:8" ht="27" customHeight="1">
      <c r="A46" s="32"/>
      <c r="B46" s="81" t="s">
        <v>311</v>
      </c>
      <c r="C46" s="93" t="s">
        <v>384</v>
      </c>
      <c r="D46" s="77">
        <v>0</v>
      </c>
      <c r="E46" s="122">
        <v>24798</v>
      </c>
      <c r="F46" s="122">
        <v>24798</v>
      </c>
      <c r="G46" s="75">
        <v>0</v>
      </c>
      <c r="H46" s="19"/>
    </row>
    <row r="47" spans="1:8" ht="13.5" customHeight="1">
      <c r="A47" s="145"/>
      <c r="B47" s="72"/>
      <c r="C47" s="73"/>
      <c r="D47" s="61"/>
      <c r="E47" s="71"/>
      <c r="F47" s="71"/>
      <c r="G47" s="61"/>
      <c r="H47" s="19"/>
    </row>
    <row r="48" spans="1:8" ht="15" customHeight="1">
      <c r="A48" s="32"/>
      <c r="B48" s="72">
        <v>46</v>
      </c>
      <c r="C48" s="73" t="s">
        <v>83</v>
      </c>
      <c r="D48" s="61"/>
      <c r="E48" s="71"/>
      <c r="F48" s="71"/>
      <c r="G48" s="61"/>
      <c r="H48" s="19"/>
    </row>
    <row r="49" spans="1:8" ht="15" customHeight="1">
      <c r="A49" s="65"/>
      <c r="B49" s="190" t="s">
        <v>84</v>
      </c>
      <c r="C49" s="109" t="s">
        <v>14</v>
      </c>
      <c r="D49" s="91">
        <v>3070</v>
      </c>
      <c r="E49" s="91">
        <v>9620</v>
      </c>
      <c r="F49" s="123">
        <v>9620</v>
      </c>
      <c r="G49" s="98">
        <v>4055</v>
      </c>
      <c r="H49" s="19"/>
    </row>
    <row r="50" spans="1:8" s="184" customFormat="1" ht="14.85" customHeight="1">
      <c r="A50" s="32"/>
      <c r="B50" s="81" t="s">
        <v>397</v>
      </c>
      <c r="C50" s="74" t="s">
        <v>353</v>
      </c>
      <c r="D50" s="75">
        <v>0</v>
      </c>
      <c r="E50" s="75">
        <v>0</v>
      </c>
      <c r="F50" s="77">
        <v>0</v>
      </c>
      <c r="G50" s="58">
        <v>558</v>
      </c>
    </row>
    <row r="51" spans="1:8" ht="14.85" customHeight="1">
      <c r="A51" s="32"/>
      <c r="B51" s="81" t="s">
        <v>85</v>
      </c>
      <c r="C51" s="74" t="s">
        <v>16</v>
      </c>
      <c r="D51" s="90">
        <v>49</v>
      </c>
      <c r="E51" s="122">
        <v>37</v>
      </c>
      <c r="F51" s="122">
        <v>37</v>
      </c>
      <c r="G51" s="58">
        <v>41</v>
      </c>
      <c r="H51" s="19"/>
    </row>
    <row r="52" spans="1:8" ht="14.85" customHeight="1">
      <c r="A52" s="32"/>
      <c r="B52" s="81" t="s">
        <v>86</v>
      </c>
      <c r="C52" s="74" t="s">
        <v>18</v>
      </c>
      <c r="D52" s="128">
        <v>107</v>
      </c>
      <c r="E52" s="127">
        <v>81</v>
      </c>
      <c r="F52" s="127">
        <v>81</v>
      </c>
      <c r="G52" s="39">
        <v>89</v>
      </c>
      <c r="H52" s="19"/>
    </row>
    <row r="53" spans="1:8" ht="14.85" customHeight="1">
      <c r="A53" s="32" t="s">
        <v>6</v>
      </c>
      <c r="B53" s="72">
        <v>46</v>
      </c>
      <c r="C53" s="73" t="s">
        <v>83</v>
      </c>
      <c r="D53" s="82">
        <f t="shared" ref="D53:F53" si="2">SUM(D49:D52)</f>
        <v>3226</v>
      </c>
      <c r="E53" s="82">
        <f t="shared" si="2"/>
        <v>9738</v>
      </c>
      <c r="F53" s="82">
        <f t="shared" si="2"/>
        <v>9738</v>
      </c>
      <c r="G53" s="80">
        <v>4743</v>
      </c>
      <c r="H53" s="19"/>
    </row>
    <row r="54" spans="1:8">
      <c r="A54" s="32"/>
      <c r="B54" s="81"/>
      <c r="C54" s="73"/>
      <c r="D54" s="61"/>
      <c r="E54" s="71"/>
      <c r="F54" s="71"/>
      <c r="G54" s="61"/>
      <c r="H54" s="19"/>
    </row>
    <row r="55" spans="1:8" ht="14.85" customHeight="1">
      <c r="A55" s="32"/>
      <c r="B55" s="72">
        <v>48</v>
      </c>
      <c r="C55" s="73" t="s">
        <v>87</v>
      </c>
      <c r="D55" s="61"/>
      <c r="E55" s="71"/>
      <c r="F55" s="71"/>
      <c r="G55" s="61"/>
      <c r="H55" s="19"/>
    </row>
    <row r="56" spans="1:8" ht="14.85" customHeight="1">
      <c r="A56" s="32"/>
      <c r="B56" s="81" t="s">
        <v>88</v>
      </c>
      <c r="C56" s="74" t="s">
        <v>14</v>
      </c>
      <c r="D56" s="90">
        <v>2874</v>
      </c>
      <c r="E56" s="122">
        <v>4176</v>
      </c>
      <c r="F56" s="122">
        <v>4176</v>
      </c>
      <c r="G56" s="58">
        <v>5460</v>
      </c>
      <c r="H56" s="19"/>
    </row>
    <row r="57" spans="1:8" ht="14.85" customHeight="1">
      <c r="A57" s="32"/>
      <c r="B57" s="81" t="s">
        <v>362</v>
      </c>
      <c r="C57" s="74" t="s">
        <v>353</v>
      </c>
      <c r="D57" s="75">
        <v>0</v>
      </c>
      <c r="E57" s="122">
        <v>339</v>
      </c>
      <c r="F57" s="122">
        <v>339</v>
      </c>
      <c r="G57" s="58">
        <v>464</v>
      </c>
      <c r="H57" s="19"/>
    </row>
    <row r="58" spans="1:8" ht="14.85" customHeight="1">
      <c r="A58" s="32"/>
      <c r="B58" s="81" t="s">
        <v>89</v>
      </c>
      <c r="C58" s="74" t="s">
        <v>16</v>
      </c>
      <c r="D58" s="90">
        <v>54</v>
      </c>
      <c r="E58" s="122">
        <v>41</v>
      </c>
      <c r="F58" s="122">
        <v>41</v>
      </c>
      <c r="G58" s="58">
        <v>45</v>
      </c>
      <c r="H58" s="19"/>
    </row>
    <row r="59" spans="1:8" ht="14.85" customHeight="1">
      <c r="A59" s="32"/>
      <c r="B59" s="81" t="s">
        <v>90</v>
      </c>
      <c r="C59" s="74" t="s">
        <v>18</v>
      </c>
      <c r="D59" s="90">
        <v>108</v>
      </c>
      <c r="E59" s="122">
        <v>81</v>
      </c>
      <c r="F59" s="127">
        <v>81</v>
      </c>
      <c r="G59" s="58">
        <v>89</v>
      </c>
      <c r="H59" s="19"/>
    </row>
    <row r="60" spans="1:8" ht="14.85" customHeight="1">
      <c r="A60" s="32" t="s">
        <v>6</v>
      </c>
      <c r="B60" s="72">
        <v>48</v>
      </c>
      <c r="C60" s="73" t="s">
        <v>87</v>
      </c>
      <c r="D60" s="82">
        <f t="shared" ref="D60:F60" si="3">SUM(D56:D59)</f>
        <v>3036</v>
      </c>
      <c r="E60" s="82">
        <f t="shared" si="3"/>
        <v>4637</v>
      </c>
      <c r="F60" s="82">
        <f t="shared" si="3"/>
        <v>4637</v>
      </c>
      <c r="G60" s="80">
        <v>6058</v>
      </c>
      <c r="H60" s="19"/>
    </row>
    <row r="61" spans="1:8" ht="14.85" customHeight="1">
      <c r="A61" s="32" t="s">
        <v>6</v>
      </c>
      <c r="B61" s="72">
        <v>60</v>
      </c>
      <c r="C61" s="73" t="s">
        <v>12</v>
      </c>
      <c r="D61" s="82">
        <f t="shared" ref="D61:F61" si="4">SUM(D42:D46)+D53+D60</f>
        <v>33518</v>
      </c>
      <c r="E61" s="82">
        <f t="shared" si="4"/>
        <v>78425</v>
      </c>
      <c r="F61" s="82">
        <f t="shared" si="4"/>
        <v>78425</v>
      </c>
      <c r="G61" s="82">
        <v>48170</v>
      </c>
      <c r="H61" s="19"/>
    </row>
    <row r="62" spans="1:8" ht="14.85" customHeight="1">
      <c r="A62" s="32" t="s">
        <v>6</v>
      </c>
      <c r="B62" s="64">
        <v>1.0009999999999999</v>
      </c>
      <c r="C62" s="57" t="s">
        <v>11</v>
      </c>
      <c r="D62" s="80">
        <f t="shared" ref="D62:F62" si="5">D61</f>
        <v>33518</v>
      </c>
      <c r="E62" s="82">
        <f t="shared" si="5"/>
        <v>78425</v>
      </c>
      <c r="F62" s="80">
        <f t="shared" si="5"/>
        <v>78425</v>
      </c>
      <c r="G62" s="80">
        <v>48170</v>
      </c>
      <c r="H62" s="19"/>
    </row>
    <row r="63" spans="1:8" ht="10.199999999999999" customHeight="1">
      <c r="B63" s="85"/>
      <c r="C63" s="86"/>
      <c r="D63" s="61"/>
      <c r="E63" s="87"/>
      <c r="F63" s="61"/>
      <c r="G63" s="61"/>
      <c r="H63" s="19"/>
    </row>
    <row r="64" spans="1:8" ht="14.85" customHeight="1">
      <c r="B64" s="85">
        <v>1.2769999999999999</v>
      </c>
      <c r="C64" s="86" t="s">
        <v>20</v>
      </c>
      <c r="D64" s="88"/>
      <c r="E64" s="61"/>
      <c r="F64" s="61"/>
      <c r="G64" s="89"/>
      <c r="H64" s="19"/>
    </row>
    <row r="65" spans="1:8" ht="14.85" customHeight="1">
      <c r="B65" s="72">
        <v>61</v>
      </c>
      <c r="C65" s="73" t="s">
        <v>21</v>
      </c>
      <c r="D65" s="61"/>
      <c r="E65" s="61"/>
      <c r="F65" s="61"/>
      <c r="G65" s="61"/>
      <c r="H65" s="19"/>
    </row>
    <row r="66" spans="1:8" ht="39.6" customHeight="1">
      <c r="A66" s="32"/>
      <c r="B66" s="21" t="s">
        <v>360</v>
      </c>
      <c r="C66" s="32" t="s">
        <v>361</v>
      </c>
      <c r="D66" s="75">
        <v>0</v>
      </c>
      <c r="E66" s="90">
        <v>500</v>
      </c>
      <c r="F66" s="90">
        <v>500</v>
      </c>
      <c r="G66" s="90">
        <v>500</v>
      </c>
      <c r="H66" s="19"/>
    </row>
    <row r="67" spans="1:8" ht="15" customHeight="1">
      <c r="A67" s="32" t="s">
        <v>6</v>
      </c>
      <c r="B67" s="72">
        <v>61</v>
      </c>
      <c r="C67" s="73" t="s">
        <v>21</v>
      </c>
      <c r="D67" s="68">
        <f t="shared" ref="D67:F67" si="6">SUM(D66:D66)</f>
        <v>0</v>
      </c>
      <c r="E67" s="82">
        <f t="shared" si="6"/>
        <v>500</v>
      </c>
      <c r="F67" s="82">
        <f t="shared" si="6"/>
        <v>500</v>
      </c>
      <c r="G67" s="82">
        <v>500</v>
      </c>
      <c r="H67" s="19"/>
    </row>
    <row r="68" spans="1:8" ht="15" customHeight="1">
      <c r="A68" s="32" t="s">
        <v>6</v>
      </c>
      <c r="B68" s="64">
        <v>1.2769999999999999</v>
      </c>
      <c r="C68" s="57" t="s">
        <v>20</v>
      </c>
      <c r="D68" s="68">
        <f t="shared" ref="D68:F68" si="7">D67</f>
        <v>0</v>
      </c>
      <c r="E68" s="82">
        <f t="shared" si="7"/>
        <v>500</v>
      </c>
      <c r="F68" s="82">
        <f t="shared" si="7"/>
        <v>500</v>
      </c>
      <c r="G68" s="82">
        <v>500</v>
      </c>
      <c r="H68" s="19"/>
    </row>
    <row r="69" spans="1:8">
      <c r="A69" s="32"/>
      <c r="B69" s="70"/>
      <c r="C69" s="57"/>
      <c r="D69" s="61"/>
      <c r="E69" s="61"/>
      <c r="F69" s="61"/>
      <c r="G69" s="61"/>
      <c r="H69" s="19"/>
    </row>
    <row r="70" spans="1:8" ht="39.6">
      <c r="A70" s="32"/>
      <c r="B70" s="64">
        <v>1.7929999999999999</v>
      </c>
      <c r="C70" s="57" t="s">
        <v>495</v>
      </c>
      <c r="D70" s="71"/>
      <c r="E70" s="71"/>
      <c r="F70" s="71"/>
      <c r="G70" s="71"/>
      <c r="H70" s="19"/>
    </row>
    <row r="71" spans="1:8" ht="14.85" customHeight="1">
      <c r="A71" s="32"/>
      <c r="B71" s="81" t="s">
        <v>23</v>
      </c>
      <c r="C71" s="74" t="s">
        <v>24</v>
      </c>
      <c r="D71" s="98">
        <v>11400</v>
      </c>
      <c r="E71" s="91">
        <v>20000</v>
      </c>
      <c r="F71" s="98">
        <v>20000</v>
      </c>
      <c r="G71" s="91">
        <v>20000</v>
      </c>
      <c r="H71" s="19"/>
    </row>
    <row r="72" spans="1:8" ht="39.6">
      <c r="A72" s="32" t="s">
        <v>6</v>
      </c>
      <c r="B72" s="64">
        <v>1.7929999999999999</v>
      </c>
      <c r="C72" s="57" t="s">
        <v>495</v>
      </c>
      <c r="D72" s="98">
        <f t="shared" ref="D72:F72" si="8">D71</f>
        <v>11400</v>
      </c>
      <c r="E72" s="91">
        <f t="shared" si="8"/>
        <v>20000</v>
      </c>
      <c r="F72" s="98">
        <f t="shared" si="8"/>
        <v>20000</v>
      </c>
      <c r="G72" s="91">
        <v>20000</v>
      </c>
      <c r="H72" s="19"/>
    </row>
    <row r="73" spans="1:8" ht="14.85" customHeight="1">
      <c r="A73" s="32" t="s">
        <v>6</v>
      </c>
      <c r="B73" s="72">
        <v>1</v>
      </c>
      <c r="C73" s="73" t="s">
        <v>26</v>
      </c>
      <c r="D73" s="80">
        <f t="shared" ref="D73:F73" si="9">D72+D68+D62</f>
        <v>44918</v>
      </c>
      <c r="E73" s="80">
        <f t="shared" si="9"/>
        <v>98925</v>
      </c>
      <c r="F73" s="80">
        <f t="shared" si="9"/>
        <v>98925</v>
      </c>
      <c r="G73" s="80">
        <v>68670</v>
      </c>
      <c r="H73" s="19"/>
    </row>
    <row r="74" spans="1:8" ht="10.199999999999999" customHeight="1">
      <c r="A74" s="32"/>
      <c r="B74" s="72"/>
      <c r="C74" s="73"/>
      <c r="D74" s="61"/>
      <c r="E74" s="61"/>
      <c r="F74" s="61"/>
      <c r="G74" s="61"/>
      <c r="H74" s="19"/>
    </row>
    <row r="75" spans="1:8" ht="14.85" customHeight="1">
      <c r="A75" s="32"/>
      <c r="B75" s="72">
        <v>2</v>
      </c>
      <c r="C75" s="73" t="s">
        <v>27</v>
      </c>
      <c r="D75" s="71"/>
      <c r="E75" s="71"/>
      <c r="F75" s="71"/>
      <c r="G75" s="71"/>
      <c r="H75" s="19"/>
    </row>
    <row r="76" spans="1:8" ht="14.85" customHeight="1">
      <c r="A76" s="32"/>
      <c r="B76" s="64">
        <v>2.0009999999999999</v>
      </c>
      <c r="C76" s="57" t="s">
        <v>11</v>
      </c>
      <c r="D76" s="71"/>
      <c r="E76" s="71"/>
      <c r="F76" s="71"/>
      <c r="G76" s="71"/>
      <c r="H76" s="19"/>
    </row>
    <row r="77" spans="1:8" ht="14.85" customHeight="1">
      <c r="A77" s="32"/>
      <c r="B77" s="72">
        <v>60</v>
      </c>
      <c r="C77" s="73" t="s">
        <v>12</v>
      </c>
      <c r="D77" s="71"/>
      <c r="E77" s="71"/>
      <c r="F77" s="71"/>
      <c r="G77" s="71"/>
      <c r="H77" s="19"/>
    </row>
    <row r="78" spans="1:8" ht="14.85" customHeight="1">
      <c r="A78" s="32"/>
      <c r="B78" s="81" t="s">
        <v>13</v>
      </c>
      <c r="C78" s="73" t="s">
        <v>14</v>
      </c>
      <c r="D78" s="37">
        <v>18099</v>
      </c>
      <c r="E78" s="122">
        <v>24562</v>
      </c>
      <c r="F78" s="37">
        <v>24562</v>
      </c>
      <c r="G78" s="58">
        <v>22572</v>
      </c>
      <c r="H78" s="19"/>
    </row>
    <row r="79" spans="1:8" s="184" customFormat="1" ht="14.85" customHeight="1">
      <c r="A79" s="32"/>
      <c r="B79" s="81" t="s">
        <v>396</v>
      </c>
      <c r="C79" s="74" t="s">
        <v>353</v>
      </c>
      <c r="D79" s="77">
        <v>0</v>
      </c>
      <c r="E79" s="77">
        <v>0</v>
      </c>
      <c r="F79" s="77">
        <v>0</v>
      </c>
      <c r="G79" s="58">
        <v>648</v>
      </c>
    </row>
    <row r="80" spans="1:8" ht="14.85" customHeight="1">
      <c r="A80" s="32"/>
      <c r="B80" s="81" t="s">
        <v>15</v>
      </c>
      <c r="C80" s="73" t="s">
        <v>16</v>
      </c>
      <c r="D80" s="122">
        <v>22</v>
      </c>
      <c r="E80" s="122">
        <v>17</v>
      </c>
      <c r="F80" s="122">
        <v>17</v>
      </c>
      <c r="G80" s="58">
        <v>19</v>
      </c>
      <c r="H80" s="19"/>
    </row>
    <row r="81" spans="1:8" ht="14.85" customHeight="1">
      <c r="A81" s="32"/>
      <c r="B81" s="81" t="s">
        <v>17</v>
      </c>
      <c r="C81" s="73" t="s">
        <v>18</v>
      </c>
      <c r="D81" s="122">
        <v>237</v>
      </c>
      <c r="E81" s="122">
        <v>178</v>
      </c>
      <c r="F81" s="122">
        <v>178</v>
      </c>
      <c r="G81" s="58">
        <v>196</v>
      </c>
      <c r="H81" s="19"/>
    </row>
    <row r="82" spans="1:8" ht="10.199999999999999" customHeight="1">
      <c r="B82" s="92"/>
      <c r="C82" s="93"/>
      <c r="D82" s="61"/>
      <c r="E82" s="71"/>
      <c r="F82" s="71"/>
      <c r="G82" s="61"/>
      <c r="H82" s="19"/>
    </row>
    <row r="83" spans="1:8" ht="14.85" customHeight="1">
      <c r="B83" s="94">
        <v>45</v>
      </c>
      <c r="C83" s="93" t="s">
        <v>91</v>
      </c>
      <c r="D83" s="61"/>
      <c r="E83" s="71"/>
      <c r="F83" s="95"/>
      <c r="G83" s="61"/>
      <c r="H83" s="19"/>
    </row>
    <row r="84" spans="1:8" ht="14.85" customHeight="1">
      <c r="B84" s="92" t="s">
        <v>92</v>
      </c>
      <c r="C84" s="93" t="s">
        <v>14</v>
      </c>
      <c r="D84" s="128">
        <v>1679</v>
      </c>
      <c r="E84" s="127">
        <v>2018</v>
      </c>
      <c r="F84" s="127">
        <v>2018</v>
      </c>
      <c r="G84" s="39">
        <v>1822</v>
      </c>
      <c r="H84" s="19"/>
    </row>
    <row r="85" spans="1:8" s="184" customFormat="1" ht="14.85" customHeight="1">
      <c r="A85" s="16"/>
      <c r="B85" s="92" t="s">
        <v>398</v>
      </c>
      <c r="C85" s="74" t="s">
        <v>353</v>
      </c>
      <c r="D85" s="79">
        <v>0</v>
      </c>
      <c r="E85" s="96">
        <v>0</v>
      </c>
      <c r="F85" s="96">
        <v>0</v>
      </c>
      <c r="G85" s="39">
        <v>216</v>
      </c>
    </row>
    <row r="86" spans="1:8" ht="14.85" customHeight="1">
      <c r="B86" s="92" t="s">
        <v>93</v>
      </c>
      <c r="C86" s="93" t="s">
        <v>16</v>
      </c>
      <c r="D86" s="90">
        <v>54</v>
      </c>
      <c r="E86" s="122">
        <v>41</v>
      </c>
      <c r="F86" s="122">
        <v>41</v>
      </c>
      <c r="G86" s="58">
        <v>45</v>
      </c>
      <c r="H86" s="19"/>
    </row>
    <row r="87" spans="1:8" ht="14.85" customHeight="1">
      <c r="A87" s="32"/>
      <c r="B87" s="81" t="s">
        <v>94</v>
      </c>
      <c r="C87" s="73" t="s">
        <v>18</v>
      </c>
      <c r="D87" s="91">
        <v>205</v>
      </c>
      <c r="E87" s="97">
        <v>0</v>
      </c>
      <c r="F87" s="97">
        <v>0</v>
      </c>
      <c r="G87" s="67">
        <v>0</v>
      </c>
      <c r="H87" s="19"/>
    </row>
    <row r="88" spans="1:8" ht="14.85" customHeight="1">
      <c r="A88" s="32" t="s">
        <v>6</v>
      </c>
      <c r="B88" s="72">
        <v>45</v>
      </c>
      <c r="C88" s="73" t="s">
        <v>91</v>
      </c>
      <c r="D88" s="91">
        <f t="shared" ref="D88:F88" si="10">SUM(D84:D87)</f>
        <v>1938</v>
      </c>
      <c r="E88" s="91">
        <f t="shared" si="10"/>
        <v>2059</v>
      </c>
      <c r="F88" s="91">
        <f t="shared" si="10"/>
        <v>2059</v>
      </c>
      <c r="G88" s="98">
        <v>2083</v>
      </c>
      <c r="H88" s="19"/>
    </row>
    <row r="89" spans="1:8" ht="10.199999999999999" customHeight="1">
      <c r="A89" s="32"/>
      <c r="B89" s="81"/>
      <c r="C89" s="73"/>
      <c r="D89" s="61"/>
      <c r="E89" s="71"/>
      <c r="F89" s="71"/>
      <c r="G89" s="61"/>
      <c r="H89" s="19"/>
    </row>
    <row r="90" spans="1:8" ht="14.85" customHeight="1">
      <c r="A90" s="32"/>
      <c r="B90" s="72">
        <v>47</v>
      </c>
      <c r="C90" s="73" t="s">
        <v>95</v>
      </c>
      <c r="D90" s="61"/>
      <c r="E90" s="71"/>
      <c r="F90" s="71"/>
      <c r="G90" s="61"/>
      <c r="H90" s="19"/>
    </row>
    <row r="91" spans="1:8" ht="14.85" customHeight="1">
      <c r="A91" s="32"/>
      <c r="B91" s="81" t="s">
        <v>96</v>
      </c>
      <c r="C91" s="73" t="s">
        <v>14</v>
      </c>
      <c r="D91" s="90">
        <v>3112</v>
      </c>
      <c r="E91" s="122">
        <v>3857</v>
      </c>
      <c r="F91" s="122">
        <v>3857</v>
      </c>
      <c r="G91" s="58">
        <v>3448</v>
      </c>
      <c r="H91" s="19"/>
    </row>
    <row r="92" spans="1:8" ht="14.85" customHeight="1">
      <c r="A92" s="32"/>
      <c r="B92" s="81" t="s">
        <v>363</v>
      </c>
      <c r="C92" s="73" t="s">
        <v>353</v>
      </c>
      <c r="D92" s="75">
        <v>0</v>
      </c>
      <c r="E92" s="122">
        <v>110</v>
      </c>
      <c r="F92" s="122">
        <v>110</v>
      </c>
      <c r="G92" s="58">
        <v>326</v>
      </c>
      <c r="H92" s="19"/>
    </row>
    <row r="93" spans="1:8" ht="14.85" customHeight="1">
      <c r="A93" s="32"/>
      <c r="B93" s="81" t="s">
        <v>97</v>
      </c>
      <c r="C93" s="73" t="s">
        <v>16</v>
      </c>
      <c r="D93" s="90">
        <v>52</v>
      </c>
      <c r="E93" s="122">
        <v>39</v>
      </c>
      <c r="F93" s="122">
        <v>39</v>
      </c>
      <c r="G93" s="58">
        <v>43</v>
      </c>
      <c r="H93" s="19"/>
    </row>
    <row r="94" spans="1:8" ht="14.85" customHeight="1">
      <c r="A94" s="32"/>
      <c r="B94" s="81" t="s">
        <v>98</v>
      </c>
      <c r="C94" s="73" t="s">
        <v>18</v>
      </c>
      <c r="D94" s="91">
        <v>123</v>
      </c>
      <c r="E94" s="97">
        <v>0</v>
      </c>
      <c r="F94" s="97">
        <v>0</v>
      </c>
      <c r="G94" s="67">
        <v>0</v>
      </c>
      <c r="H94" s="19"/>
    </row>
    <row r="95" spans="1:8" ht="14.85" customHeight="1">
      <c r="A95" s="65" t="s">
        <v>6</v>
      </c>
      <c r="B95" s="168">
        <v>47</v>
      </c>
      <c r="C95" s="66" t="s">
        <v>95</v>
      </c>
      <c r="D95" s="91">
        <f t="shared" ref="D95:F95" si="11">SUM(D91:D94)</f>
        <v>3287</v>
      </c>
      <c r="E95" s="91">
        <f t="shared" si="11"/>
        <v>4006</v>
      </c>
      <c r="F95" s="91">
        <f t="shared" si="11"/>
        <v>4006</v>
      </c>
      <c r="G95" s="98">
        <v>3817</v>
      </c>
      <c r="H95" s="19"/>
    </row>
    <row r="96" spans="1:8" ht="14.85" customHeight="1">
      <c r="A96" s="32" t="s">
        <v>6</v>
      </c>
      <c r="B96" s="72">
        <v>60</v>
      </c>
      <c r="C96" s="73" t="s">
        <v>12</v>
      </c>
      <c r="D96" s="58">
        <f t="shared" ref="D96:F96" si="12">SUM(D78:D81)+D88+D95</f>
        <v>23583</v>
      </c>
      <c r="E96" s="90">
        <f t="shared" si="12"/>
        <v>30822</v>
      </c>
      <c r="F96" s="58">
        <f t="shared" si="12"/>
        <v>30822</v>
      </c>
      <c r="G96" s="58">
        <v>29335</v>
      </c>
      <c r="H96" s="19"/>
    </row>
    <row r="97" spans="1:8" ht="14.85" customHeight="1">
      <c r="A97" s="32" t="s">
        <v>6</v>
      </c>
      <c r="B97" s="64">
        <v>2.0009999999999999</v>
      </c>
      <c r="C97" s="57" t="s">
        <v>11</v>
      </c>
      <c r="D97" s="80">
        <f t="shared" ref="D97:F97" si="13">D96</f>
        <v>23583</v>
      </c>
      <c r="E97" s="82">
        <f t="shared" si="13"/>
        <v>30822</v>
      </c>
      <c r="F97" s="80">
        <f t="shared" si="13"/>
        <v>30822</v>
      </c>
      <c r="G97" s="80">
        <v>29335</v>
      </c>
      <c r="H97" s="19"/>
    </row>
    <row r="98" spans="1:8">
      <c r="A98" s="32"/>
      <c r="B98" s="99"/>
      <c r="C98" s="57"/>
      <c r="D98" s="61"/>
      <c r="E98" s="61"/>
      <c r="F98" s="61"/>
      <c r="G98" s="61"/>
      <c r="H98" s="19"/>
    </row>
    <row r="99" spans="1:8" ht="26.4">
      <c r="A99" s="32"/>
      <c r="B99" s="64">
        <v>2.794</v>
      </c>
      <c r="C99" s="57" t="s">
        <v>496</v>
      </c>
      <c r="D99" s="71"/>
      <c r="E99" s="71"/>
      <c r="F99" s="71"/>
      <c r="G99" s="95"/>
      <c r="H99" s="19"/>
    </row>
    <row r="100" spans="1:8" ht="14.85" customHeight="1">
      <c r="B100" s="94">
        <v>62</v>
      </c>
      <c r="C100" s="93" t="s">
        <v>171</v>
      </c>
      <c r="D100" s="95"/>
      <c r="E100" s="95"/>
      <c r="F100" s="95"/>
      <c r="G100" s="71"/>
      <c r="H100" s="19"/>
    </row>
    <row r="101" spans="1:8" ht="14.85" customHeight="1">
      <c r="A101" s="32"/>
      <c r="B101" s="81" t="s">
        <v>29</v>
      </c>
      <c r="C101" s="74" t="s">
        <v>19</v>
      </c>
      <c r="D101" s="58">
        <v>90941</v>
      </c>
      <c r="E101" s="90">
        <v>300000</v>
      </c>
      <c r="F101" s="58">
        <v>300000</v>
      </c>
      <c r="G101" s="90">
        <v>250000</v>
      </c>
      <c r="H101" s="19"/>
    </row>
    <row r="102" spans="1:8" ht="14.85" customHeight="1">
      <c r="A102" s="32"/>
      <c r="B102" s="81" t="s">
        <v>234</v>
      </c>
      <c r="C102" s="74" t="s">
        <v>235</v>
      </c>
      <c r="D102" s="90">
        <v>11250</v>
      </c>
      <c r="E102" s="90">
        <v>20000</v>
      </c>
      <c r="F102" s="90">
        <v>20000</v>
      </c>
      <c r="G102" s="90">
        <v>20000</v>
      </c>
      <c r="H102" s="19"/>
    </row>
    <row r="103" spans="1:8" ht="14.85" customHeight="1">
      <c r="A103" s="32" t="s">
        <v>6</v>
      </c>
      <c r="B103" s="72">
        <v>62</v>
      </c>
      <c r="C103" s="93" t="s">
        <v>171</v>
      </c>
      <c r="D103" s="80">
        <f t="shared" ref="D103:F103" si="14">SUM(D101:D102)</f>
        <v>102191</v>
      </c>
      <c r="E103" s="80">
        <f t="shared" si="14"/>
        <v>320000</v>
      </c>
      <c r="F103" s="80">
        <f t="shared" si="14"/>
        <v>320000</v>
      </c>
      <c r="G103" s="82">
        <v>270000</v>
      </c>
      <c r="H103" s="19"/>
    </row>
    <row r="104" spans="1:8" ht="26.4">
      <c r="A104" s="32" t="s">
        <v>6</v>
      </c>
      <c r="B104" s="64">
        <v>2.794</v>
      </c>
      <c r="C104" s="57" t="s">
        <v>496</v>
      </c>
      <c r="D104" s="98">
        <f t="shared" ref="D104:F104" si="15">D103</f>
        <v>102191</v>
      </c>
      <c r="E104" s="98">
        <f t="shared" si="15"/>
        <v>320000</v>
      </c>
      <c r="F104" s="98">
        <f t="shared" si="15"/>
        <v>320000</v>
      </c>
      <c r="G104" s="98">
        <v>270000</v>
      </c>
      <c r="H104" s="19"/>
    </row>
    <row r="105" spans="1:8">
      <c r="A105" s="32"/>
      <c r="B105" s="64"/>
      <c r="C105" s="57"/>
      <c r="D105" s="61"/>
      <c r="E105" s="61"/>
      <c r="F105" s="61"/>
      <c r="G105" s="61"/>
      <c r="H105" s="19"/>
    </row>
    <row r="106" spans="1:8">
      <c r="A106" s="32"/>
      <c r="B106" s="64">
        <v>2.7959999999999998</v>
      </c>
      <c r="C106" s="57" t="s">
        <v>111</v>
      </c>
      <c r="D106" s="61"/>
      <c r="E106" s="61"/>
      <c r="F106" s="61"/>
      <c r="G106" s="61"/>
      <c r="H106" s="19"/>
    </row>
    <row r="107" spans="1:8" ht="26.4">
      <c r="A107" s="32"/>
      <c r="B107" s="72">
        <v>71</v>
      </c>
      <c r="C107" s="73" t="s">
        <v>213</v>
      </c>
      <c r="D107" s="61"/>
      <c r="E107" s="87"/>
      <c r="F107" s="61"/>
      <c r="G107" s="87"/>
      <c r="H107" s="19"/>
    </row>
    <row r="108" spans="1:8" ht="28.2" customHeight="1">
      <c r="B108" s="94">
        <v>72</v>
      </c>
      <c r="C108" s="93" t="s">
        <v>214</v>
      </c>
      <c r="D108" s="61"/>
      <c r="E108" s="87"/>
      <c r="F108" s="61"/>
      <c r="G108" s="87"/>
      <c r="H108" s="19"/>
    </row>
    <row r="109" spans="1:8" ht="13.95" customHeight="1">
      <c r="B109" s="92" t="s">
        <v>161</v>
      </c>
      <c r="C109" s="78" t="s">
        <v>19</v>
      </c>
      <c r="D109" s="90">
        <v>200377</v>
      </c>
      <c r="E109" s="90">
        <v>160000</v>
      </c>
      <c r="F109" s="90">
        <v>160000</v>
      </c>
      <c r="G109" s="90">
        <v>160000</v>
      </c>
      <c r="H109" s="19"/>
    </row>
    <row r="110" spans="1:8" ht="28.2" customHeight="1">
      <c r="A110" s="32" t="s">
        <v>6</v>
      </c>
      <c r="B110" s="72">
        <v>71</v>
      </c>
      <c r="C110" s="73" t="s">
        <v>214</v>
      </c>
      <c r="D110" s="82">
        <f t="shared" ref="D110:F110" si="16">D109</f>
        <v>200377</v>
      </c>
      <c r="E110" s="82">
        <f t="shared" si="16"/>
        <v>160000</v>
      </c>
      <c r="F110" s="82">
        <f t="shared" si="16"/>
        <v>160000</v>
      </c>
      <c r="G110" s="82">
        <v>160000</v>
      </c>
      <c r="H110" s="19"/>
    </row>
    <row r="111" spans="1:8" ht="11.4" customHeight="1">
      <c r="A111" s="32"/>
      <c r="B111" s="94"/>
      <c r="C111" s="93"/>
      <c r="D111" s="100"/>
      <c r="E111" s="100"/>
      <c r="F111" s="100"/>
      <c r="G111" s="100"/>
      <c r="H111" s="19"/>
    </row>
    <row r="112" spans="1:8" ht="28.2" customHeight="1">
      <c r="A112" s="101"/>
      <c r="B112" s="102">
        <v>72</v>
      </c>
      <c r="C112" s="103" t="s">
        <v>346</v>
      </c>
      <c r="D112" s="61"/>
      <c r="E112" s="87"/>
      <c r="F112" s="87"/>
      <c r="G112" s="87"/>
      <c r="H112" s="19"/>
    </row>
    <row r="113" spans="1:8" ht="28.2" customHeight="1">
      <c r="A113" s="104"/>
      <c r="B113" s="133" t="s">
        <v>347</v>
      </c>
      <c r="C113" s="105" t="s">
        <v>348</v>
      </c>
      <c r="D113" s="67">
        <v>0</v>
      </c>
      <c r="E113" s="91">
        <v>21900</v>
      </c>
      <c r="F113" s="91">
        <v>21900</v>
      </c>
      <c r="G113" s="91">
        <v>10000</v>
      </c>
      <c r="H113" s="19"/>
    </row>
    <row r="114" spans="1:8" ht="28.2" customHeight="1">
      <c r="A114" s="104" t="s">
        <v>6</v>
      </c>
      <c r="B114" s="102">
        <v>72</v>
      </c>
      <c r="C114" s="103" t="s">
        <v>346</v>
      </c>
      <c r="D114" s="67">
        <f t="shared" ref="D114:F114" si="17">D113</f>
        <v>0</v>
      </c>
      <c r="E114" s="91">
        <f t="shared" si="17"/>
        <v>21900</v>
      </c>
      <c r="F114" s="98">
        <f t="shared" si="17"/>
        <v>21900</v>
      </c>
      <c r="G114" s="98">
        <v>10000</v>
      </c>
      <c r="H114" s="19"/>
    </row>
    <row r="115" spans="1:8" ht="14.85" customHeight="1">
      <c r="A115" s="32" t="s">
        <v>6</v>
      </c>
      <c r="B115" s="64">
        <v>2.7959999999999998</v>
      </c>
      <c r="C115" s="57" t="s">
        <v>111</v>
      </c>
      <c r="D115" s="82">
        <f t="shared" ref="D115:F115" si="18">D110+D114</f>
        <v>200377</v>
      </c>
      <c r="E115" s="82">
        <f t="shared" si="18"/>
        <v>181900</v>
      </c>
      <c r="F115" s="82">
        <f t="shared" si="18"/>
        <v>181900</v>
      </c>
      <c r="G115" s="82">
        <v>170000</v>
      </c>
      <c r="H115" s="19"/>
    </row>
    <row r="116" spans="1:8">
      <c r="A116" s="32"/>
      <c r="B116" s="21"/>
      <c r="C116" s="57"/>
      <c r="D116" s="61"/>
      <c r="E116" s="61"/>
      <c r="F116" s="61"/>
      <c r="G116" s="61"/>
      <c r="H116" s="19"/>
    </row>
    <row r="117" spans="1:8" ht="14.85" customHeight="1">
      <c r="A117" s="32"/>
      <c r="B117" s="64">
        <v>2.8</v>
      </c>
      <c r="C117" s="57" t="s">
        <v>24</v>
      </c>
      <c r="D117" s="71"/>
      <c r="E117" s="71"/>
      <c r="F117" s="71"/>
      <c r="G117" s="71"/>
      <c r="H117" s="19"/>
    </row>
    <row r="118" spans="1:8" ht="15" customHeight="1">
      <c r="A118" s="32"/>
      <c r="B118" s="72">
        <v>65</v>
      </c>
      <c r="C118" s="73" t="s">
        <v>292</v>
      </c>
      <c r="D118" s="106"/>
      <c r="E118" s="71"/>
      <c r="F118" s="71"/>
      <c r="G118" s="106"/>
      <c r="H118" s="19"/>
    </row>
    <row r="119" spans="1:8" ht="14.85" customHeight="1">
      <c r="B119" s="94" t="s">
        <v>81</v>
      </c>
      <c r="C119" s="78" t="s">
        <v>170</v>
      </c>
      <c r="D119" s="122">
        <v>1100</v>
      </c>
      <c r="E119" s="122">
        <v>500</v>
      </c>
      <c r="F119" s="122">
        <v>500</v>
      </c>
      <c r="G119" s="90">
        <v>1500</v>
      </c>
      <c r="H119" s="19"/>
    </row>
    <row r="120" spans="1:8" ht="15" customHeight="1">
      <c r="A120" s="16" t="s">
        <v>6</v>
      </c>
      <c r="B120" s="94">
        <v>65</v>
      </c>
      <c r="C120" s="93" t="s">
        <v>292</v>
      </c>
      <c r="D120" s="108">
        <f t="shared" ref="D120:F121" si="19">D119</f>
        <v>1100</v>
      </c>
      <c r="E120" s="125">
        <f t="shared" si="19"/>
        <v>500</v>
      </c>
      <c r="F120" s="125">
        <f t="shared" si="19"/>
        <v>500</v>
      </c>
      <c r="G120" s="108">
        <v>1500</v>
      </c>
      <c r="H120" s="19"/>
    </row>
    <row r="121" spans="1:8" ht="14.85" customHeight="1">
      <c r="A121" s="16" t="s">
        <v>6</v>
      </c>
      <c r="B121" s="85">
        <v>2.8</v>
      </c>
      <c r="C121" s="86" t="s">
        <v>24</v>
      </c>
      <c r="D121" s="82">
        <f t="shared" si="19"/>
        <v>1100</v>
      </c>
      <c r="E121" s="82">
        <f t="shared" si="19"/>
        <v>500</v>
      </c>
      <c r="F121" s="82">
        <f t="shared" si="19"/>
        <v>500</v>
      </c>
      <c r="G121" s="82">
        <v>1500</v>
      </c>
      <c r="H121" s="19"/>
    </row>
    <row r="122" spans="1:8" ht="14.85" customHeight="1">
      <c r="A122" s="16" t="s">
        <v>6</v>
      </c>
      <c r="B122" s="94">
        <v>2</v>
      </c>
      <c r="C122" s="93" t="s">
        <v>27</v>
      </c>
      <c r="D122" s="80">
        <f t="shared" ref="D122:F122" si="20">D121+D104+D97+D115</f>
        <v>327251</v>
      </c>
      <c r="E122" s="80">
        <f t="shared" si="20"/>
        <v>533222</v>
      </c>
      <c r="F122" s="80">
        <f t="shared" si="20"/>
        <v>533222</v>
      </c>
      <c r="G122" s="82">
        <v>470835</v>
      </c>
      <c r="H122" s="19"/>
    </row>
    <row r="123" spans="1:8">
      <c r="B123" s="94"/>
      <c r="C123" s="93"/>
      <c r="D123" s="61"/>
      <c r="E123" s="61"/>
      <c r="F123" s="61"/>
      <c r="G123" s="61"/>
      <c r="H123" s="19"/>
    </row>
    <row r="124" spans="1:8" ht="13.95" customHeight="1">
      <c r="A124" s="32"/>
      <c r="B124" s="72">
        <v>3</v>
      </c>
      <c r="C124" s="73" t="s">
        <v>30</v>
      </c>
      <c r="D124" s="71"/>
      <c r="E124" s="71"/>
      <c r="F124" s="71"/>
      <c r="G124" s="71"/>
      <c r="H124" s="19"/>
    </row>
    <row r="125" spans="1:8" ht="13.95" customHeight="1">
      <c r="B125" s="85">
        <v>3.2770000000000001</v>
      </c>
      <c r="C125" s="86" t="s">
        <v>20</v>
      </c>
      <c r="D125" s="61"/>
      <c r="E125" s="61"/>
      <c r="F125" s="61"/>
      <c r="G125" s="61"/>
      <c r="H125" s="19"/>
    </row>
    <row r="126" spans="1:8" ht="26.4">
      <c r="A126" s="32"/>
      <c r="B126" s="72">
        <v>43</v>
      </c>
      <c r="C126" s="73" t="s">
        <v>174</v>
      </c>
      <c r="D126" s="61"/>
      <c r="E126" s="61"/>
      <c r="F126" s="61"/>
      <c r="G126" s="61"/>
      <c r="H126" s="19"/>
    </row>
    <row r="127" spans="1:8" ht="27" customHeight="1">
      <c r="A127" s="32"/>
      <c r="B127" s="191" t="s">
        <v>175</v>
      </c>
      <c r="C127" s="74" t="s">
        <v>385</v>
      </c>
      <c r="D127" s="75">
        <v>0</v>
      </c>
      <c r="E127" s="90">
        <v>1000</v>
      </c>
      <c r="F127" s="90">
        <v>1000</v>
      </c>
      <c r="G127" s="90">
        <v>700</v>
      </c>
      <c r="H127" s="19"/>
    </row>
    <row r="128" spans="1:8" ht="27" customHeight="1">
      <c r="A128" s="32"/>
      <c r="B128" s="191" t="s">
        <v>176</v>
      </c>
      <c r="C128" s="74" t="s">
        <v>274</v>
      </c>
      <c r="D128" s="90">
        <v>58899</v>
      </c>
      <c r="E128" s="90">
        <v>80000</v>
      </c>
      <c r="F128" s="90">
        <v>80000</v>
      </c>
      <c r="G128" s="90">
        <v>70000</v>
      </c>
      <c r="H128" s="19"/>
    </row>
    <row r="129" spans="1:8" ht="27" customHeight="1">
      <c r="A129" s="32"/>
      <c r="B129" s="191" t="s">
        <v>200</v>
      </c>
      <c r="C129" s="74" t="s">
        <v>377</v>
      </c>
      <c r="D129" s="91">
        <v>1219</v>
      </c>
      <c r="E129" s="91">
        <v>500</v>
      </c>
      <c r="F129" s="91">
        <v>500</v>
      </c>
      <c r="G129" s="91">
        <v>610</v>
      </c>
      <c r="H129" s="19"/>
    </row>
    <row r="130" spans="1:8" ht="27" customHeight="1">
      <c r="A130" s="32" t="s">
        <v>6</v>
      </c>
      <c r="B130" s="72">
        <v>43</v>
      </c>
      <c r="C130" s="73" t="s">
        <v>174</v>
      </c>
      <c r="D130" s="91">
        <f t="shared" ref="D130:F130" si="21">D128+D127+D129</f>
        <v>60118</v>
      </c>
      <c r="E130" s="82">
        <f t="shared" si="21"/>
        <v>81500</v>
      </c>
      <c r="F130" s="82">
        <f t="shared" si="21"/>
        <v>81500</v>
      </c>
      <c r="G130" s="82">
        <v>71310</v>
      </c>
      <c r="H130" s="19"/>
    </row>
    <row r="131" spans="1:8">
      <c r="A131" s="32"/>
      <c r="B131" s="64"/>
      <c r="C131" s="57"/>
      <c r="D131" s="61"/>
      <c r="E131" s="61"/>
      <c r="F131" s="61"/>
      <c r="G131" s="61"/>
      <c r="H131" s="19"/>
    </row>
    <row r="132" spans="1:8">
      <c r="A132" s="32"/>
      <c r="B132" s="72">
        <v>61</v>
      </c>
      <c r="C132" s="73" t="s">
        <v>21</v>
      </c>
      <c r="D132" s="61"/>
      <c r="E132" s="61"/>
      <c r="F132" s="61"/>
      <c r="G132" s="61"/>
      <c r="H132" s="19"/>
    </row>
    <row r="133" spans="1:8" ht="39.6">
      <c r="A133" s="65"/>
      <c r="B133" s="192" t="s">
        <v>169</v>
      </c>
      <c r="C133" s="109" t="s">
        <v>487</v>
      </c>
      <c r="D133" s="91">
        <v>39731</v>
      </c>
      <c r="E133" s="91">
        <v>30000</v>
      </c>
      <c r="F133" s="91">
        <v>30000</v>
      </c>
      <c r="G133" s="91">
        <v>40000</v>
      </c>
      <c r="H133" s="19"/>
    </row>
    <row r="134" spans="1:8" ht="26.4">
      <c r="A134" s="32"/>
      <c r="B134" s="193" t="s">
        <v>258</v>
      </c>
      <c r="C134" s="110" t="s">
        <v>497</v>
      </c>
      <c r="D134" s="91">
        <v>4994</v>
      </c>
      <c r="E134" s="67">
        <v>0</v>
      </c>
      <c r="F134" s="67">
        <v>0</v>
      </c>
      <c r="G134" s="91">
        <v>5000</v>
      </c>
      <c r="H134" s="19"/>
    </row>
    <row r="135" spans="1:8" ht="14.85" customHeight="1">
      <c r="A135" s="32" t="s">
        <v>6</v>
      </c>
      <c r="B135" s="72">
        <v>61</v>
      </c>
      <c r="C135" s="73" t="s">
        <v>21</v>
      </c>
      <c r="D135" s="91">
        <f t="shared" ref="D135:F135" si="22">SUM(D133:D134)</f>
        <v>44725</v>
      </c>
      <c r="E135" s="91">
        <f t="shared" si="22"/>
        <v>30000</v>
      </c>
      <c r="F135" s="91">
        <f t="shared" si="22"/>
        <v>30000</v>
      </c>
      <c r="G135" s="91">
        <v>45000</v>
      </c>
      <c r="H135" s="19"/>
    </row>
    <row r="136" spans="1:8" ht="14.85" customHeight="1">
      <c r="A136" s="32" t="s">
        <v>6</v>
      </c>
      <c r="B136" s="64">
        <v>3.2770000000000001</v>
      </c>
      <c r="C136" s="57" t="s">
        <v>20</v>
      </c>
      <c r="D136" s="80">
        <f t="shared" ref="D136:F136" si="23">D135+D130</f>
        <v>104843</v>
      </c>
      <c r="E136" s="80">
        <f t="shared" si="23"/>
        <v>111500</v>
      </c>
      <c r="F136" s="80">
        <f t="shared" si="23"/>
        <v>111500</v>
      </c>
      <c r="G136" s="80">
        <v>116310</v>
      </c>
      <c r="H136" s="19"/>
    </row>
    <row r="137" spans="1:8">
      <c r="A137" s="32"/>
      <c r="B137" s="64"/>
      <c r="C137" s="57"/>
      <c r="D137" s="61"/>
      <c r="E137" s="61"/>
      <c r="F137" s="61"/>
      <c r="G137" s="61"/>
      <c r="H137" s="19"/>
    </row>
    <row r="138" spans="1:8" ht="14.85" customHeight="1">
      <c r="A138" s="32"/>
      <c r="B138" s="64">
        <v>3.8</v>
      </c>
      <c r="C138" s="57" t="s">
        <v>24</v>
      </c>
      <c r="D138" s="61"/>
      <c r="E138" s="61"/>
      <c r="F138" s="61"/>
      <c r="G138" s="61"/>
      <c r="H138" s="19"/>
    </row>
    <row r="139" spans="1:8" ht="14.85" customHeight="1">
      <c r="A139" s="32"/>
      <c r="B139" s="72">
        <v>65</v>
      </c>
      <c r="C139" s="73" t="s">
        <v>300</v>
      </c>
      <c r="D139" s="61"/>
      <c r="E139" s="87"/>
      <c r="F139" s="61"/>
      <c r="G139" s="87"/>
      <c r="H139" s="19"/>
    </row>
    <row r="140" spans="1:8" ht="14.85" customHeight="1">
      <c r="A140" s="32"/>
      <c r="B140" s="72" t="s">
        <v>81</v>
      </c>
      <c r="C140" s="73" t="s">
        <v>170</v>
      </c>
      <c r="D140" s="90">
        <v>13000</v>
      </c>
      <c r="E140" s="90">
        <v>13000</v>
      </c>
      <c r="F140" s="90">
        <v>13000</v>
      </c>
      <c r="G140" s="90">
        <v>26000</v>
      </c>
      <c r="H140" s="19"/>
    </row>
    <row r="141" spans="1:8" ht="14.85" customHeight="1">
      <c r="A141" s="32" t="s">
        <v>6</v>
      </c>
      <c r="B141" s="64">
        <v>3.8</v>
      </c>
      <c r="C141" s="57" t="s">
        <v>24</v>
      </c>
      <c r="D141" s="82">
        <f t="shared" ref="D141:F141" si="24">D140</f>
        <v>13000</v>
      </c>
      <c r="E141" s="82">
        <f t="shared" si="24"/>
        <v>13000</v>
      </c>
      <c r="F141" s="82">
        <f t="shared" si="24"/>
        <v>13000</v>
      </c>
      <c r="G141" s="82">
        <v>26000</v>
      </c>
      <c r="H141" s="19"/>
    </row>
    <row r="142" spans="1:8" ht="14.85" customHeight="1">
      <c r="A142" s="32" t="s">
        <v>6</v>
      </c>
      <c r="B142" s="72">
        <v>3</v>
      </c>
      <c r="C142" s="73" t="s">
        <v>30</v>
      </c>
      <c r="D142" s="98">
        <f t="shared" ref="D142:F142" si="25">D141+D136</f>
        <v>117843</v>
      </c>
      <c r="E142" s="98">
        <f t="shared" si="25"/>
        <v>124500</v>
      </c>
      <c r="F142" s="98">
        <f t="shared" si="25"/>
        <v>124500</v>
      </c>
      <c r="G142" s="98">
        <v>142310</v>
      </c>
      <c r="H142" s="19"/>
    </row>
    <row r="143" spans="1:8">
      <c r="A143" s="32"/>
      <c r="B143" s="72"/>
      <c r="C143" s="73"/>
      <c r="D143" s="61"/>
      <c r="E143" s="61"/>
      <c r="F143" s="61"/>
      <c r="G143" s="61"/>
      <c r="H143" s="19"/>
    </row>
    <row r="144" spans="1:8" ht="13.35" customHeight="1">
      <c r="A144" s="32"/>
      <c r="B144" s="72">
        <v>80</v>
      </c>
      <c r="C144" s="73" t="s">
        <v>31</v>
      </c>
      <c r="D144" s="61"/>
      <c r="E144" s="61"/>
      <c r="F144" s="61"/>
      <c r="G144" s="61"/>
      <c r="H144" s="19"/>
    </row>
    <row r="145" spans="1:8" ht="13.35" customHeight="1">
      <c r="A145" s="32"/>
      <c r="B145" s="64">
        <v>80.8</v>
      </c>
      <c r="C145" s="57" t="s">
        <v>24</v>
      </c>
      <c r="D145" s="71"/>
      <c r="E145" s="71"/>
      <c r="F145" s="71"/>
      <c r="G145" s="71"/>
      <c r="H145" s="19"/>
    </row>
    <row r="146" spans="1:8" ht="28.95" customHeight="1">
      <c r="A146" s="32"/>
      <c r="B146" s="111">
        <v>32</v>
      </c>
      <c r="C146" s="112" t="s">
        <v>178</v>
      </c>
      <c r="D146" s="106"/>
      <c r="E146" s="106"/>
      <c r="F146" s="106"/>
      <c r="G146" s="106"/>
      <c r="H146" s="19"/>
    </row>
    <row r="147" spans="1:8" ht="26.4">
      <c r="A147" s="32"/>
      <c r="B147" s="72">
        <v>73</v>
      </c>
      <c r="C147" s="113" t="s">
        <v>298</v>
      </c>
      <c r="D147" s="69"/>
      <c r="E147" s="69"/>
      <c r="F147" s="69"/>
      <c r="G147" s="71"/>
      <c r="H147" s="19"/>
    </row>
    <row r="148" spans="1:8" ht="15" customHeight="1">
      <c r="A148" s="32"/>
      <c r="B148" s="111" t="s">
        <v>179</v>
      </c>
      <c r="C148" s="114" t="s">
        <v>289</v>
      </c>
      <c r="D148" s="122">
        <v>18015</v>
      </c>
      <c r="E148" s="122">
        <v>100000</v>
      </c>
      <c r="F148" s="122">
        <v>100000</v>
      </c>
      <c r="G148" s="122">
        <v>100816</v>
      </c>
      <c r="H148" s="19"/>
    </row>
    <row r="149" spans="1:8" ht="41.4" customHeight="1">
      <c r="A149" s="32"/>
      <c r="B149" s="116" t="s">
        <v>201</v>
      </c>
      <c r="C149" s="115" t="s">
        <v>498</v>
      </c>
      <c r="D149" s="77">
        <v>0</v>
      </c>
      <c r="E149" s="77">
        <v>0</v>
      </c>
      <c r="F149" s="77">
        <v>0</v>
      </c>
      <c r="G149" s="122">
        <v>15000</v>
      </c>
      <c r="H149" s="19"/>
    </row>
    <row r="150" spans="1:8" ht="26.4">
      <c r="A150" s="32" t="s">
        <v>6</v>
      </c>
      <c r="B150" s="116">
        <v>32</v>
      </c>
      <c r="C150" s="112" t="s">
        <v>178</v>
      </c>
      <c r="D150" s="108">
        <f t="shared" ref="D150:F150" si="26">SUM(D148:D149)</f>
        <v>18015</v>
      </c>
      <c r="E150" s="108">
        <f t="shared" si="26"/>
        <v>100000</v>
      </c>
      <c r="F150" s="108">
        <f t="shared" si="26"/>
        <v>100000</v>
      </c>
      <c r="G150" s="108">
        <v>115816</v>
      </c>
      <c r="H150" s="19"/>
    </row>
    <row r="151" spans="1:8" ht="14.4" customHeight="1">
      <c r="A151" s="32"/>
      <c r="B151" s="64"/>
      <c r="C151" s="57"/>
      <c r="D151" s="71"/>
      <c r="E151" s="71"/>
      <c r="F151" s="71"/>
      <c r="G151" s="71"/>
      <c r="H151" s="19"/>
    </row>
    <row r="152" spans="1:8" ht="26.4">
      <c r="A152" s="32"/>
      <c r="B152" s="116">
        <v>33</v>
      </c>
      <c r="C152" s="112" t="s">
        <v>499</v>
      </c>
      <c r="D152" s="71"/>
      <c r="E152" s="71"/>
      <c r="F152" s="71"/>
      <c r="G152" s="71"/>
      <c r="H152" s="19"/>
    </row>
    <row r="153" spans="1:8" ht="14.85" customHeight="1">
      <c r="A153" s="32"/>
      <c r="B153" s="72">
        <v>30</v>
      </c>
      <c r="C153" s="73" t="s">
        <v>236</v>
      </c>
      <c r="D153" s="71"/>
      <c r="E153" s="71"/>
      <c r="F153" s="71"/>
      <c r="G153" s="71"/>
      <c r="H153" s="19"/>
    </row>
    <row r="154" spans="1:8" ht="14.85" customHeight="1">
      <c r="A154" s="32"/>
      <c r="B154" s="72" t="s">
        <v>237</v>
      </c>
      <c r="C154" s="74" t="s">
        <v>238</v>
      </c>
      <c r="D154" s="122">
        <v>23</v>
      </c>
      <c r="E154" s="122">
        <v>100</v>
      </c>
      <c r="F154" s="122">
        <v>100</v>
      </c>
      <c r="G154" s="122">
        <v>1</v>
      </c>
      <c r="H154" s="19"/>
    </row>
    <row r="155" spans="1:8" ht="14.85" customHeight="1">
      <c r="A155" s="32"/>
      <c r="B155" s="72" t="s">
        <v>239</v>
      </c>
      <c r="C155" s="74" t="s">
        <v>240</v>
      </c>
      <c r="D155" s="122">
        <v>6</v>
      </c>
      <c r="E155" s="122">
        <v>100</v>
      </c>
      <c r="F155" s="122">
        <v>100</v>
      </c>
      <c r="G155" s="122">
        <v>1</v>
      </c>
      <c r="H155" s="19"/>
    </row>
    <row r="156" spans="1:8" ht="26.4">
      <c r="A156" s="32"/>
      <c r="B156" s="72" t="s">
        <v>241</v>
      </c>
      <c r="C156" s="74" t="s">
        <v>500</v>
      </c>
      <c r="D156" s="77">
        <v>0</v>
      </c>
      <c r="E156" s="122">
        <v>500</v>
      </c>
      <c r="F156" s="122">
        <v>500</v>
      </c>
      <c r="G156" s="122">
        <v>1</v>
      </c>
      <c r="H156" s="19"/>
    </row>
    <row r="157" spans="1:8" ht="26.4">
      <c r="A157" s="32" t="s">
        <v>6</v>
      </c>
      <c r="B157" s="116">
        <v>33</v>
      </c>
      <c r="C157" s="112" t="s">
        <v>499</v>
      </c>
      <c r="D157" s="108">
        <f t="shared" ref="D157:F157" si="27">SUM(D154:D156)</f>
        <v>29</v>
      </c>
      <c r="E157" s="117">
        <f t="shared" si="27"/>
        <v>700</v>
      </c>
      <c r="F157" s="117">
        <f t="shared" si="27"/>
        <v>700</v>
      </c>
      <c r="G157" s="117">
        <v>3</v>
      </c>
      <c r="H157" s="19"/>
    </row>
    <row r="158" spans="1:8" ht="17.399999999999999" customHeight="1">
      <c r="A158" s="32"/>
      <c r="B158" s="64"/>
      <c r="C158" s="57"/>
      <c r="D158" s="71"/>
      <c r="E158" s="71"/>
      <c r="F158" s="71"/>
      <c r="G158" s="71"/>
      <c r="H158" s="19"/>
    </row>
    <row r="159" spans="1:8" ht="27" customHeight="1">
      <c r="A159" s="32"/>
      <c r="B159" s="118">
        <v>42</v>
      </c>
      <c r="C159" s="73" t="s">
        <v>501</v>
      </c>
      <c r="D159" s="71"/>
      <c r="E159" s="71"/>
      <c r="F159" s="71"/>
      <c r="G159" s="71"/>
      <c r="H159" s="19"/>
    </row>
    <row r="160" spans="1:8" ht="15" customHeight="1">
      <c r="A160" s="32"/>
      <c r="B160" s="72">
        <v>68</v>
      </c>
      <c r="C160" s="73" t="s">
        <v>35</v>
      </c>
      <c r="D160" s="71"/>
      <c r="E160" s="71"/>
      <c r="F160" s="71"/>
      <c r="G160" s="61"/>
      <c r="H160" s="19"/>
    </row>
    <row r="161" spans="1:8" ht="15" customHeight="1">
      <c r="A161" s="32"/>
      <c r="B161" s="81" t="s">
        <v>474</v>
      </c>
      <c r="C161" s="73" t="s">
        <v>475</v>
      </c>
      <c r="D161" s="97">
        <v>0</v>
      </c>
      <c r="E161" s="97">
        <v>0</v>
      </c>
      <c r="F161" s="97">
        <v>0</v>
      </c>
      <c r="G161" s="119">
        <v>100</v>
      </c>
      <c r="H161" s="19"/>
    </row>
    <row r="162" spans="1:8" ht="27.6" customHeight="1">
      <c r="A162" s="32"/>
      <c r="B162" s="81" t="s">
        <v>177</v>
      </c>
      <c r="C162" s="74" t="s">
        <v>276</v>
      </c>
      <c r="D162" s="91">
        <v>1584</v>
      </c>
      <c r="E162" s="91">
        <v>2000</v>
      </c>
      <c r="F162" s="91">
        <v>2000</v>
      </c>
      <c r="G162" s="91">
        <v>2000</v>
      </c>
      <c r="H162" s="19"/>
    </row>
    <row r="163" spans="1:8" ht="27.6" customHeight="1">
      <c r="A163" s="32"/>
      <c r="B163" s="81" t="s">
        <v>453</v>
      </c>
      <c r="C163" s="74" t="s">
        <v>454</v>
      </c>
      <c r="D163" s="67">
        <v>0</v>
      </c>
      <c r="E163" s="67">
        <v>0</v>
      </c>
      <c r="F163" s="67">
        <v>0</v>
      </c>
      <c r="G163" s="91">
        <v>1500</v>
      </c>
      <c r="H163" s="19"/>
    </row>
    <row r="164" spans="1:8">
      <c r="A164" s="32" t="s">
        <v>6</v>
      </c>
      <c r="B164" s="72">
        <v>68</v>
      </c>
      <c r="C164" s="73" t="s">
        <v>35</v>
      </c>
      <c r="D164" s="91">
        <f>SUM(D161:D163)</f>
        <v>1584</v>
      </c>
      <c r="E164" s="91">
        <f t="shared" ref="E164:F164" si="28">SUM(E161:E163)</f>
        <v>2000</v>
      </c>
      <c r="F164" s="91">
        <f t="shared" si="28"/>
        <v>2000</v>
      </c>
      <c r="G164" s="91">
        <v>3600</v>
      </c>
      <c r="H164" s="19"/>
    </row>
    <row r="165" spans="1:8">
      <c r="A165" s="32"/>
      <c r="B165" s="81"/>
      <c r="C165" s="73"/>
      <c r="D165" s="87"/>
      <c r="E165" s="87"/>
      <c r="F165" s="87"/>
      <c r="G165" s="87"/>
      <c r="H165" s="19"/>
    </row>
    <row r="166" spans="1:8" ht="27" customHeight="1">
      <c r="A166" s="32"/>
      <c r="B166" s="72">
        <v>73</v>
      </c>
      <c r="C166" s="120" t="s">
        <v>459</v>
      </c>
      <c r="D166" s="87"/>
      <c r="E166" s="87"/>
      <c r="F166" s="87"/>
      <c r="G166" s="87"/>
      <c r="H166" s="19"/>
    </row>
    <row r="167" spans="1:8" ht="15" customHeight="1">
      <c r="A167" s="32"/>
      <c r="B167" s="81" t="s">
        <v>220</v>
      </c>
      <c r="C167" s="115" t="s">
        <v>456</v>
      </c>
      <c r="D167" s="75">
        <v>0</v>
      </c>
      <c r="E167" s="90">
        <v>1000</v>
      </c>
      <c r="F167" s="90">
        <v>1000</v>
      </c>
      <c r="G167" s="90">
        <v>485</v>
      </c>
      <c r="H167" s="19"/>
    </row>
    <row r="168" spans="1:8" ht="28.95" customHeight="1">
      <c r="A168" s="32"/>
      <c r="B168" s="81" t="s">
        <v>457</v>
      </c>
      <c r="C168" s="120" t="s">
        <v>458</v>
      </c>
      <c r="D168" s="67">
        <v>0</v>
      </c>
      <c r="E168" s="67">
        <v>0</v>
      </c>
      <c r="F168" s="67">
        <v>0</v>
      </c>
      <c r="G168" s="90">
        <v>50</v>
      </c>
      <c r="H168" s="19"/>
    </row>
    <row r="169" spans="1:8" ht="28.95" customHeight="1">
      <c r="A169" s="65" t="s">
        <v>6</v>
      </c>
      <c r="B169" s="168">
        <v>73</v>
      </c>
      <c r="C169" s="181" t="s">
        <v>270</v>
      </c>
      <c r="D169" s="68">
        <f>D167+D168</f>
        <v>0</v>
      </c>
      <c r="E169" s="82">
        <f t="shared" ref="E169:F169" si="29">E167+E168</f>
        <v>1000</v>
      </c>
      <c r="F169" s="82">
        <f t="shared" si="29"/>
        <v>1000</v>
      </c>
      <c r="G169" s="82">
        <v>535</v>
      </c>
      <c r="H169" s="19"/>
    </row>
    <row r="170" spans="1:8">
      <c r="A170" s="32"/>
      <c r="B170" s="81"/>
      <c r="C170" s="112"/>
      <c r="D170" s="87"/>
      <c r="E170" s="87"/>
      <c r="F170" s="87"/>
      <c r="G170" s="87"/>
      <c r="H170" s="19"/>
    </row>
    <row r="171" spans="1:8" ht="28.95" customHeight="1">
      <c r="A171" s="32"/>
      <c r="B171" s="72">
        <v>74</v>
      </c>
      <c r="C171" s="113" t="s">
        <v>519</v>
      </c>
      <c r="D171" s="106"/>
      <c r="E171" s="106"/>
      <c r="F171" s="106"/>
      <c r="G171" s="106"/>
      <c r="H171" s="19"/>
    </row>
    <row r="172" spans="1:8" ht="15" customHeight="1">
      <c r="A172" s="32"/>
      <c r="B172" s="111" t="s">
        <v>180</v>
      </c>
      <c r="C172" s="115" t="s">
        <v>32</v>
      </c>
      <c r="D172" s="123">
        <v>9520</v>
      </c>
      <c r="E172" s="123">
        <v>30000</v>
      </c>
      <c r="F172" s="123">
        <v>30000</v>
      </c>
      <c r="G172" s="123">
        <v>15000</v>
      </c>
      <c r="H172" s="19"/>
    </row>
    <row r="173" spans="1:8" ht="28.95" customHeight="1">
      <c r="A173" s="32" t="s">
        <v>6</v>
      </c>
      <c r="B173" s="72">
        <v>74</v>
      </c>
      <c r="C173" s="113" t="s">
        <v>519</v>
      </c>
      <c r="D173" s="122">
        <f t="shared" ref="D173:F173" si="30">D172</f>
        <v>9520</v>
      </c>
      <c r="E173" s="122">
        <f t="shared" si="30"/>
        <v>30000</v>
      </c>
      <c r="F173" s="122">
        <f t="shared" si="30"/>
        <v>30000</v>
      </c>
      <c r="G173" s="122">
        <v>15000</v>
      </c>
      <c r="H173" s="19"/>
    </row>
    <row r="174" spans="1:8" ht="26.4">
      <c r="A174" s="32" t="s">
        <v>6</v>
      </c>
      <c r="B174" s="118">
        <v>42</v>
      </c>
      <c r="C174" s="73" t="s">
        <v>501</v>
      </c>
      <c r="D174" s="108">
        <f t="shared" ref="D174:F174" si="31">SUM(D162:D162)+D172+D167</f>
        <v>11104</v>
      </c>
      <c r="E174" s="108">
        <f t="shared" si="31"/>
        <v>33000</v>
      </c>
      <c r="F174" s="108">
        <f t="shared" si="31"/>
        <v>33000</v>
      </c>
      <c r="G174" s="108">
        <v>19135</v>
      </c>
      <c r="H174" s="19"/>
    </row>
    <row r="175" spans="1:8">
      <c r="A175" s="32"/>
      <c r="B175" s="118"/>
      <c r="C175" s="73"/>
      <c r="D175" s="71"/>
      <c r="E175" s="71"/>
      <c r="F175" s="71"/>
      <c r="G175" s="71"/>
      <c r="H175" s="19"/>
    </row>
    <row r="176" spans="1:8" ht="26.4">
      <c r="A176" s="32"/>
      <c r="B176" s="118">
        <v>51</v>
      </c>
      <c r="C176" s="73" t="s">
        <v>502</v>
      </c>
      <c r="D176" s="71"/>
      <c r="E176" s="71"/>
      <c r="F176" s="71"/>
      <c r="G176" s="71"/>
      <c r="H176" s="19"/>
    </row>
    <row r="177" spans="1:8" ht="28.2" customHeight="1">
      <c r="A177" s="32"/>
      <c r="B177" s="72">
        <v>75</v>
      </c>
      <c r="C177" s="112" t="s">
        <v>271</v>
      </c>
      <c r="D177" s="106"/>
      <c r="E177" s="106"/>
      <c r="F177" s="106"/>
      <c r="G177" s="106"/>
      <c r="H177" s="19"/>
    </row>
    <row r="178" spans="1:8" ht="15" customHeight="1">
      <c r="A178" s="32"/>
      <c r="B178" s="116" t="s">
        <v>205</v>
      </c>
      <c r="C178" s="115" t="s">
        <v>32</v>
      </c>
      <c r="D178" s="123">
        <v>1215</v>
      </c>
      <c r="E178" s="123">
        <v>600</v>
      </c>
      <c r="F178" s="123">
        <v>600</v>
      </c>
      <c r="G178" s="123">
        <v>800</v>
      </c>
      <c r="H178" s="19"/>
    </row>
    <row r="179" spans="1:8" ht="28.2" customHeight="1">
      <c r="A179" s="32" t="s">
        <v>6</v>
      </c>
      <c r="B179" s="72">
        <v>75</v>
      </c>
      <c r="C179" s="112" t="s">
        <v>271</v>
      </c>
      <c r="D179" s="123">
        <f t="shared" ref="D179:F179" si="32">D178</f>
        <v>1215</v>
      </c>
      <c r="E179" s="123">
        <f t="shared" si="32"/>
        <v>600</v>
      </c>
      <c r="F179" s="123">
        <f t="shared" si="32"/>
        <v>600</v>
      </c>
      <c r="G179" s="123">
        <v>800</v>
      </c>
      <c r="H179" s="19"/>
    </row>
    <row r="180" spans="1:8">
      <c r="A180" s="32"/>
      <c r="B180" s="116"/>
      <c r="C180" s="112"/>
      <c r="D180" s="106"/>
      <c r="E180" s="106"/>
      <c r="F180" s="106"/>
      <c r="G180" s="106"/>
      <c r="H180" s="19"/>
    </row>
    <row r="181" spans="1:8" ht="29.7" customHeight="1">
      <c r="A181" s="32"/>
      <c r="B181" s="72">
        <v>76</v>
      </c>
      <c r="C181" s="112" t="s">
        <v>455</v>
      </c>
      <c r="D181" s="106"/>
      <c r="E181" s="106"/>
      <c r="F181" s="106"/>
      <c r="G181" s="106"/>
      <c r="H181" s="19"/>
    </row>
    <row r="182" spans="1:8" ht="15" customHeight="1">
      <c r="A182" s="32"/>
      <c r="B182" s="72" t="s">
        <v>216</v>
      </c>
      <c r="C182" s="115" t="s">
        <v>518</v>
      </c>
      <c r="D182" s="123">
        <v>170000</v>
      </c>
      <c r="E182" s="123">
        <v>120000</v>
      </c>
      <c r="F182" s="123">
        <v>120000</v>
      </c>
      <c r="G182" s="123">
        <v>120000</v>
      </c>
      <c r="H182" s="19"/>
    </row>
    <row r="183" spans="1:8" ht="27" customHeight="1">
      <c r="A183" s="32"/>
      <c r="B183" s="72" t="s">
        <v>281</v>
      </c>
      <c r="C183" s="115" t="s">
        <v>282</v>
      </c>
      <c r="D183" s="97">
        <v>0</v>
      </c>
      <c r="E183" s="123">
        <v>12500</v>
      </c>
      <c r="F183" s="123">
        <v>12500</v>
      </c>
      <c r="G183" s="123">
        <v>10000</v>
      </c>
      <c r="H183" s="19"/>
    </row>
    <row r="184" spans="1:8" ht="27" customHeight="1">
      <c r="A184" s="32" t="s">
        <v>6</v>
      </c>
      <c r="B184" s="72">
        <v>76</v>
      </c>
      <c r="C184" s="112" t="s">
        <v>272</v>
      </c>
      <c r="D184" s="123">
        <f t="shared" ref="D184:F184" si="33">SUM(D182:D183)</f>
        <v>170000</v>
      </c>
      <c r="E184" s="123">
        <f t="shared" si="33"/>
        <v>132500</v>
      </c>
      <c r="F184" s="123">
        <f t="shared" si="33"/>
        <v>132500</v>
      </c>
      <c r="G184" s="123">
        <v>130000</v>
      </c>
      <c r="H184" s="19"/>
    </row>
    <row r="185" spans="1:8">
      <c r="A185" s="32"/>
      <c r="B185" s="72"/>
      <c r="C185" s="112"/>
      <c r="D185" s="106"/>
      <c r="E185" s="106"/>
      <c r="F185" s="106"/>
      <c r="G185" s="106"/>
      <c r="H185" s="19"/>
    </row>
    <row r="186" spans="1:8" ht="27" customHeight="1">
      <c r="A186" s="32"/>
      <c r="B186" s="72">
        <v>77</v>
      </c>
      <c r="C186" s="112" t="s">
        <v>368</v>
      </c>
      <c r="D186" s="106"/>
      <c r="E186" s="106"/>
      <c r="F186" s="106"/>
      <c r="G186" s="106"/>
      <c r="H186" s="19"/>
    </row>
    <row r="187" spans="1:8">
      <c r="A187" s="32"/>
      <c r="B187" s="72" t="s">
        <v>369</v>
      </c>
      <c r="C187" s="112" t="s">
        <v>32</v>
      </c>
      <c r="D187" s="77">
        <v>0</v>
      </c>
      <c r="E187" s="122">
        <v>300</v>
      </c>
      <c r="F187" s="122">
        <v>300</v>
      </c>
      <c r="G187" s="122">
        <v>100</v>
      </c>
      <c r="H187" s="19"/>
    </row>
    <row r="188" spans="1:8" ht="27" customHeight="1">
      <c r="A188" s="32" t="s">
        <v>6</v>
      </c>
      <c r="B188" s="72">
        <v>77</v>
      </c>
      <c r="C188" s="112" t="s">
        <v>368</v>
      </c>
      <c r="D188" s="97">
        <f t="shared" ref="D188:F188" si="34">D187</f>
        <v>0</v>
      </c>
      <c r="E188" s="123">
        <f t="shared" si="34"/>
        <v>300</v>
      </c>
      <c r="F188" s="123">
        <f t="shared" si="34"/>
        <v>300</v>
      </c>
      <c r="G188" s="123">
        <v>100</v>
      </c>
      <c r="H188" s="19"/>
    </row>
    <row r="189" spans="1:8" ht="26.4">
      <c r="A189" s="32" t="s">
        <v>6</v>
      </c>
      <c r="B189" s="118">
        <v>51</v>
      </c>
      <c r="C189" s="73" t="s">
        <v>502</v>
      </c>
      <c r="D189" s="108">
        <f t="shared" ref="D189:F189" si="35">D178+D182+D183+D188</f>
        <v>171215</v>
      </c>
      <c r="E189" s="108">
        <f t="shared" si="35"/>
        <v>133400</v>
      </c>
      <c r="F189" s="108">
        <f t="shared" si="35"/>
        <v>133400</v>
      </c>
      <c r="G189" s="108">
        <v>130900</v>
      </c>
      <c r="H189" s="19"/>
    </row>
    <row r="190" spans="1:8" ht="15" customHeight="1">
      <c r="A190" s="32"/>
      <c r="B190" s="118"/>
      <c r="C190" s="73"/>
      <c r="D190" s="106"/>
      <c r="E190" s="106"/>
      <c r="F190" s="106"/>
      <c r="G190" s="106"/>
      <c r="H190" s="19"/>
    </row>
    <row r="191" spans="1:8" ht="15" customHeight="1">
      <c r="A191" s="32"/>
      <c r="B191" s="124">
        <v>52</v>
      </c>
      <c r="C191" s="103" t="s">
        <v>304</v>
      </c>
      <c r="D191" s="106"/>
      <c r="E191" s="106"/>
      <c r="F191" s="106"/>
      <c r="G191" s="106"/>
      <c r="H191" s="19"/>
    </row>
    <row r="192" spans="1:8" ht="15" customHeight="1">
      <c r="A192" s="32"/>
      <c r="B192" s="133" t="s">
        <v>305</v>
      </c>
      <c r="C192" s="110" t="s">
        <v>306</v>
      </c>
      <c r="D192" s="122">
        <v>795</v>
      </c>
      <c r="E192" s="122">
        <v>1000</v>
      </c>
      <c r="F192" s="122">
        <v>1000</v>
      </c>
      <c r="G192" s="77">
        <v>0</v>
      </c>
      <c r="H192" s="19"/>
    </row>
    <row r="193" spans="1:8" ht="15" customHeight="1">
      <c r="A193" s="32"/>
      <c r="B193" s="133" t="s">
        <v>312</v>
      </c>
      <c r="C193" s="110" t="s">
        <v>313</v>
      </c>
      <c r="D193" s="123">
        <v>772</v>
      </c>
      <c r="E193" s="123">
        <v>1000</v>
      </c>
      <c r="F193" s="123">
        <v>1000</v>
      </c>
      <c r="G193" s="77">
        <v>0</v>
      </c>
      <c r="H193" s="19"/>
    </row>
    <row r="194" spans="1:8" ht="15" customHeight="1">
      <c r="A194" s="32" t="s">
        <v>6</v>
      </c>
      <c r="B194" s="124">
        <v>52</v>
      </c>
      <c r="C194" s="103" t="s">
        <v>304</v>
      </c>
      <c r="D194" s="123">
        <f t="shared" ref="D194:F194" si="36">SUM(D192+D193)</f>
        <v>1567</v>
      </c>
      <c r="E194" s="123">
        <f t="shared" si="36"/>
        <v>2000</v>
      </c>
      <c r="F194" s="123">
        <f t="shared" si="36"/>
        <v>2000</v>
      </c>
      <c r="G194" s="107">
        <v>0</v>
      </c>
      <c r="H194" s="19"/>
    </row>
    <row r="195" spans="1:8" ht="15" customHeight="1">
      <c r="A195" s="32"/>
      <c r="B195" s="124"/>
      <c r="C195" s="103"/>
      <c r="D195" s="122"/>
      <c r="E195" s="122"/>
      <c r="F195" s="122"/>
      <c r="G195" s="77"/>
      <c r="H195" s="19"/>
    </row>
    <row r="196" spans="1:8" ht="15" customHeight="1">
      <c r="A196" s="32"/>
      <c r="B196" s="124">
        <v>53</v>
      </c>
      <c r="C196" s="103" t="s">
        <v>460</v>
      </c>
      <c r="D196" s="106"/>
      <c r="E196" s="106"/>
      <c r="F196" s="106"/>
      <c r="G196" s="106"/>
      <c r="H196" s="19"/>
    </row>
    <row r="197" spans="1:8" ht="15" customHeight="1">
      <c r="A197" s="32"/>
      <c r="B197" s="133" t="s">
        <v>461</v>
      </c>
      <c r="C197" s="103" t="s">
        <v>462</v>
      </c>
      <c r="D197" s="77">
        <v>0</v>
      </c>
      <c r="E197" s="77">
        <v>0</v>
      </c>
      <c r="F197" s="77">
        <v>0</v>
      </c>
      <c r="G197" s="122">
        <v>1000</v>
      </c>
      <c r="H197" s="19"/>
    </row>
    <row r="198" spans="1:8" ht="15" customHeight="1">
      <c r="A198" s="32" t="s">
        <v>6</v>
      </c>
      <c r="B198" s="124">
        <v>53</v>
      </c>
      <c r="C198" s="103" t="s">
        <v>460</v>
      </c>
      <c r="D198" s="107">
        <f>D197</f>
        <v>0</v>
      </c>
      <c r="E198" s="107">
        <f t="shared" ref="E198:F198" si="37">E197</f>
        <v>0</v>
      </c>
      <c r="F198" s="107">
        <f t="shared" si="37"/>
        <v>0</v>
      </c>
      <c r="G198" s="108">
        <v>1000</v>
      </c>
      <c r="H198" s="19"/>
    </row>
    <row r="199" spans="1:8">
      <c r="A199" s="32"/>
      <c r="B199" s="118"/>
      <c r="C199" s="73"/>
      <c r="D199" s="106"/>
      <c r="E199" s="106"/>
      <c r="F199" s="106"/>
      <c r="G199" s="106"/>
      <c r="H199" s="19"/>
    </row>
    <row r="200" spans="1:8" ht="13.95" customHeight="1">
      <c r="A200" s="32"/>
      <c r="B200" s="72">
        <v>66</v>
      </c>
      <c r="C200" s="73" t="s">
        <v>33</v>
      </c>
      <c r="D200" s="71"/>
      <c r="E200" s="61"/>
      <c r="F200" s="61"/>
      <c r="G200" s="61"/>
      <c r="H200" s="19"/>
    </row>
    <row r="201" spans="1:8" ht="13.95" customHeight="1">
      <c r="A201" s="32"/>
      <c r="B201" s="72" t="s">
        <v>34</v>
      </c>
      <c r="C201" s="74" t="s">
        <v>18</v>
      </c>
      <c r="D201" s="98">
        <v>4131</v>
      </c>
      <c r="E201" s="123">
        <v>1097</v>
      </c>
      <c r="F201" s="119">
        <v>1097</v>
      </c>
      <c r="G201" s="91">
        <v>3000</v>
      </c>
      <c r="H201" s="19"/>
    </row>
    <row r="202" spans="1:8" ht="13.95" customHeight="1">
      <c r="A202" s="32" t="s">
        <v>6</v>
      </c>
      <c r="B202" s="72">
        <v>66</v>
      </c>
      <c r="C202" s="73" t="s">
        <v>33</v>
      </c>
      <c r="D202" s="119">
        <f t="shared" ref="D202:F202" si="38">SUM(D200:D201)</f>
        <v>4131</v>
      </c>
      <c r="E202" s="123">
        <f t="shared" si="38"/>
        <v>1097</v>
      </c>
      <c r="F202" s="119">
        <f t="shared" si="38"/>
        <v>1097</v>
      </c>
      <c r="G202" s="123">
        <v>3000</v>
      </c>
      <c r="H202" s="19"/>
    </row>
    <row r="203" spans="1:8" ht="13.95" customHeight="1">
      <c r="A203" s="32" t="s">
        <v>6</v>
      </c>
      <c r="B203" s="64">
        <v>80.8</v>
      </c>
      <c r="C203" s="57" t="s">
        <v>24</v>
      </c>
      <c r="D203" s="125">
        <f>D202+D150+D174+D189+D157+D194+D198</f>
        <v>206061</v>
      </c>
      <c r="E203" s="125">
        <f t="shared" ref="E203:F203" si="39">E202+E150+E174+E189+E157+E194+E198</f>
        <v>270197</v>
      </c>
      <c r="F203" s="125">
        <f t="shared" si="39"/>
        <v>270197</v>
      </c>
      <c r="G203" s="125">
        <v>269854</v>
      </c>
      <c r="H203" s="19"/>
    </row>
    <row r="204" spans="1:8" ht="13.95" customHeight="1">
      <c r="A204" s="32" t="s">
        <v>6</v>
      </c>
      <c r="B204" s="21">
        <v>80</v>
      </c>
      <c r="C204" s="73" t="s">
        <v>31</v>
      </c>
      <c r="D204" s="58">
        <f t="shared" ref="D204" si="40">D203</f>
        <v>206061</v>
      </c>
      <c r="E204" s="58">
        <f t="shared" ref="E204:F204" si="41">E203</f>
        <v>270197</v>
      </c>
      <c r="F204" s="58">
        <f t="shared" si="41"/>
        <v>270197</v>
      </c>
      <c r="G204" s="58">
        <v>269854</v>
      </c>
      <c r="H204" s="19"/>
    </row>
    <row r="205" spans="1:8" ht="28.95" customHeight="1">
      <c r="A205" s="65" t="s">
        <v>6</v>
      </c>
      <c r="B205" s="169">
        <v>2225</v>
      </c>
      <c r="C205" s="84" t="s">
        <v>210</v>
      </c>
      <c r="D205" s="80">
        <f t="shared" ref="D205:F205" si="42">D204+D142+D122+D73</f>
        <v>696073</v>
      </c>
      <c r="E205" s="80">
        <f t="shared" si="42"/>
        <v>1026844</v>
      </c>
      <c r="F205" s="80">
        <f t="shared" si="42"/>
        <v>1026844</v>
      </c>
      <c r="G205" s="80">
        <v>951669</v>
      </c>
      <c r="H205" s="19"/>
    </row>
    <row r="206" spans="1:8" ht="13.95" customHeight="1">
      <c r="A206" s="173"/>
      <c r="B206" s="33"/>
      <c r="C206" s="126"/>
      <c r="D206" s="71"/>
      <c r="E206" s="71"/>
      <c r="F206" s="71"/>
      <c r="G206" s="71"/>
      <c r="H206" s="19"/>
    </row>
    <row r="207" spans="1:8" ht="13.95" customHeight="1">
      <c r="A207" s="32" t="s">
        <v>8</v>
      </c>
      <c r="B207" s="70">
        <v>2235</v>
      </c>
      <c r="C207" s="57" t="s">
        <v>0</v>
      </c>
      <c r="D207" s="71"/>
      <c r="E207" s="71"/>
      <c r="F207" s="71"/>
      <c r="G207" s="71"/>
      <c r="H207" s="19"/>
    </row>
    <row r="208" spans="1:8" ht="13.95" customHeight="1">
      <c r="A208" s="32"/>
      <c r="B208" s="72">
        <v>2</v>
      </c>
      <c r="C208" s="73" t="s">
        <v>36</v>
      </c>
      <c r="D208" s="71"/>
      <c r="E208" s="71"/>
      <c r="F208" s="71"/>
      <c r="G208" s="71"/>
      <c r="H208" s="19"/>
    </row>
    <row r="209" spans="1:8" ht="13.95" customHeight="1">
      <c r="A209" s="32"/>
      <c r="B209" s="64">
        <v>2.0009999999999999</v>
      </c>
      <c r="C209" s="57" t="s">
        <v>11</v>
      </c>
      <c r="D209" s="71"/>
      <c r="E209" s="71"/>
      <c r="F209" s="71"/>
      <c r="G209" s="71"/>
      <c r="H209" s="19"/>
    </row>
    <row r="210" spans="1:8" ht="13.95" customHeight="1">
      <c r="B210" s="30">
        <v>39</v>
      </c>
      <c r="C210" s="93" t="s">
        <v>37</v>
      </c>
      <c r="D210" s="95"/>
      <c r="E210" s="95"/>
      <c r="F210" s="95"/>
      <c r="G210" s="95"/>
      <c r="H210" s="19"/>
    </row>
    <row r="211" spans="1:8" ht="13.95" customHeight="1">
      <c r="B211" s="30">
        <v>48</v>
      </c>
      <c r="C211" s="93" t="s">
        <v>87</v>
      </c>
      <c r="D211" s="95"/>
      <c r="E211" s="95"/>
      <c r="F211" s="95"/>
      <c r="G211" s="95"/>
      <c r="H211" s="19"/>
    </row>
    <row r="212" spans="1:8" ht="13.95" customHeight="1">
      <c r="B212" s="30" t="s">
        <v>322</v>
      </c>
      <c r="C212" s="78" t="s">
        <v>14</v>
      </c>
      <c r="D212" s="127">
        <v>14290</v>
      </c>
      <c r="E212" s="127">
        <v>17025</v>
      </c>
      <c r="F212" s="127">
        <v>17025</v>
      </c>
      <c r="G212" s="58">
        <v>17390</v>
      </c>
      <c r="H212" s="19"/>
    </row>
    <row r="213" spans="1:8" ht="13.95" customHeight="1">
      <c r="B213" s="30" t="s">
        <v>364</v>
      </c>
      <c r="C213" s="78" t="s">
        <v>353</v>
      </c>
      <c r="D213" s="96">
        <v>0</v>
      </c>
      <c r="E213" s="127">
        <v>367</v>
      </c>
      <c r="F213" s="127">
        <v>367</v>
      </c>
      <c r="G213" s="58">
        <v>961</v>
      </c>
      <c r="H213" s="19"/>
    </row>
    <row r="214" spans="1:8" ht="13.95" customHeight="1">
      <c r="B214" s="30" t="s">
        <v>323</v>
      </c>
      <c r="C214" s="78" t="s">
        <v>16</v>
      </c>
      <c r="D214" s="127">
        <v>60</v>
      </c>
      <c r="E214" s="127">
        <v>45</v>
      </c>
      <c r="F214" s="127">
        <v>45</v>
      </c>
      <c r="G214" s="58">
        <v>50</v>
      </c>
      <c r="H214" s="19"/>
    </row>
    <row r="215" spans="1:8" ht="13.95" customHeight="1">
      <c r="B215" s="30" t="s">
        <v>324</v>
      </c>
      <c r="C215" s="78" t="s">
        <v>18</v>
      </c>
      <c r="D215" s="123">
        <v>577</v>
      </c>
      <c r="E215" s="123">
        <v>120</v>
      </c>
      <c r="F215" s="123">
        <v>120</v>
      </c>
      <c r="G215" s="98">
        <v>132</v>
      </c>
      <c r="H215" s="19"/>
    </row>
    <row r="216" spans="1:8" ht="13.95" customHeight="1">
      <c r="A216" s="32" t="s">
        <v>6</v>
      </c>
      <c r="B216" s="21">
        <v>48</v>
      </c>
      <c r="C216" s="73" t="s">
        <v>87</v>
      </c>
      <c r="D216" s="108">
        <f t="shared" ref="D216:F216" si="43">SUM(D212:D215)</f>
        <v>14927</v>
      </c>
      <c r="E216" s="108">
        <f t="shared" si="43"/>
        <v>17557</v>
      </c>
      <c r="F216" s="108">
        <f t="shared" si="43"/>
        <v>17557</v>
      </c>
      <c r="G216" s="125">
        <v>18533</v>
      </c>
      <c r="H216" s="19"/>
    </row>
    <row r="217" spans="1:8">
      <c r="C217" s="93"/>
      <c r="D217" s="95"/>
      <c r="E217" s="95"/>
      <c r="F217" s="95"/>
      <c r="G217" s="95"/>
      <c r="H217" s="19"/>
    </row>
    <row r="218" spans="1:8" ht="14.4" customHeight="1">
      <c r="A218" s="32"/>
      <c r="B218" s="21">
        <v>60</v>
      </c>
      <c r="C218" s="73" t="s">
        <v>38</v>
      </c>
      <c r="D218" s="71"/>
      <c r="E218" s="71"/>
      <c r="F218" s="71"/>
      <c r="G218" s="71"/>
      <c r="H218" s="19"/>
    </row>
    <row r="219" spans="1:8" ht="14.4" customHeight="1">
      <c r="A219" s="32"/>
      <c r="B219" s="81" t="s">
        <v>39</v>
      </c>
      <c r="C219" s="73" t="s">
        <v>14</v>
      </c>
      <c r="D219" s="37">
        <v>24518</v>
      </c>
      <c r="E219" s="122">
        <v>34135</v>
      </c>
      <c r="F219" s="37">
        <v>34135</v>
      </c>
      <c r="G219" s="58">
        <v>31175</v>
      </c>
      <c r="H219" s="19"/>
    </row>
    <row r="220" spans="1:8" s="184" customFormat="1" ht="14.4" customHeight="1">
      <c r="A220" s="32"/>
      <c r="B220" s="81" t="s">
        <v>399</v>
      </c>
      <c r="C220" s="74" t="s">
        <v>353</v>
      </c>
      <c r="D220" s="77">
        <v>0</v>
      </c>
      <c r="E220" s="77">
        <v>0</v>
      </c>
      <c r="F220" s="77">
        <v>0</v>
      </c>
      <c r="G220" s="58">
        <v>2256</v>
      </c>
    </row>
    <row r="221" spans="1:8" ht="14.4" customHeight="1">
      <c r="A221" s="32"/>
      <c r="B221" s="81" t="s">
        <v>40</v>
      </c>
      <c r="C221" s="73" t="s">
        <v>16</v>
      </c>
      <c r="D221" s="122">
        <v>288</v>
      </c>
      <c r="E221" s="122">
        <v>227</v>
      </c>
      <c r="F221" s="37">
        <v>227</v>
      </c>
      <c r="G221" s="58">
        <v>250</v>
      </c>
      <c r="H221" s="19"/>
    </row>
    <row r="222" spans="1:8" ht="14.4" customHeight="1">
      <c r="A222" s="32"/>
      <c r="B222" s="81" t="s">
        <v>41</v>
      </c>
      <c r="C222" s="73" t="s">
        <v>18</v>
      </c>
      <c r="D222" s="37">
        <v>2547</v>
      </c>
      <c r="E222" s="122">
        <v>1455</v>
      </c>
      <c r="F222" s="37">
        <v>1455</v>
      </c>
      <c r="G222" s="58">
        <v>1600</v>
      </c>
      <c r="H222" s="19"/>
    </row>
    <row r="223" spans="1:8" ht="14.4" customHeight="1">
      <c r="A223" s="32"/>
      <c r="B223" s="81" t="s">
        <v>224</v>
      </c>
      <c r="C223" s="73" t="s">
        <v>100</v>
      </c>
      <c r="D223" s="122">
        <v>328</v>
      </c>
      <c r="E223" s="77">
        <v>0</v>
      </c>
      <c r="F223" s="77">
        <v>0</v>
      </c>
      <c r="G223" s="90">
        <v>600</v>
      </c>
      <c r="H223" s="19"/>
    </row>
    <row r="224" spans="1:8" ht="14.4" customHeight="1">
      <c r="A224" s="32"/>
      <c r="B224" s="81" t="s">
        <v>155</v>
      </c>
      <c r="C224" s="73" t="s">
        <v>293</v>
      </c>
      <c r="D224" s="122">
        <v>2000</v>
      </c>
      <c r="E224" s="122">
        <v>1</v>
      </c>
      <c r="F224" s="122">
        <v>1</v>
      </c>
      <c r="G224" s="75">
        <v>0</v>
      </c>
      <c r="H224" s="19"/>
    </row>
    <row r="225" spans="1:8" ht="14.4" customHeight="1">
      <c r="A225" s="32"/>
      <c r="B225" s="81" t="s">
        <v>42</v>
      </c>
      <c r="C225" s="73" t="s">
        <v>19</v>
      </c>
      <c r="D225" s="77">
        <v>0</v>
      </c>
      <c r="E225" s="122">
        <v>300</v>
      </c>
      <c r="F225" s="122">
        <v>300</v>
      </c>
      <c r="G225" s="58">
        <v>100</v>
      </c>
      <c r="H225" s="19"/>
    </row>
    <row r="226" spans="1:8" ht="14.4" customHeight="1">
      <c r="A226" s="32" t="s">
        <v>6</v>
      </c>
      <c r="B226" s="21">
        <v>60</v>
      </c>
      <c r="C226" s="73" t="s">
        <v>38</v>
      </c>
      <c r="D226" s="125">
        <f>SUM(D219:D225)</f>
        <v>29681</v>
      </c>
      <c r="E226" s="125">
        <f t="shared" ref="E226:F226" si="44">SUM(E219:E225)</f>
        <v>36118</v>
      </c>
      <c r="F226" s="125">
        <f t="shared" si="44"/>
        <v>36118</v>
      </c>
      <c r="G226" s="125">
        <v>35981</v>
      </c>
      <c r="H226" s="19"/>
    </row>
    <row r="227" spans="1:8">
      <c r="A227" s="32"/>
      <c r="B227" s="21"/>
      <c r="C227" s="73"/>
      <c r="D227" s="71"/>
      <c r="E227" s="71"/>
      <c r="F227" s="71"/>
      <c r="G227" s="71"/>
      <c r="H227" s="19"/>
    </row>
    <row r="228" spans="1:8" ht="14.4" customHeight="1">
      <c r="A228" s="32"/>
      <c r="B228" s="21">
        <v>61</v>
      </c>
      <c r="C228" s="73" t="s">
        <v>43</v>
      </c>
      <c r="D228" s="71"/>
      <c r="E228" s="71"/>
      <c r="F228" s="71"/>
      <c r="G228" s="71"/>
      <c r="H228" s="19"/>
    </row>
    <row r="229" spans="1:8" ht="14.4" customHeight="1">
      <c r="A229" s="32"/>
      <c r="B229" s="81" t="s">
        <v>44</v>
      </c>
      <c r="C229" s="73" t="s">
        <v>14</v>
      </c>
      <c r="D229" s="37">
        <v>217628</v>
      </c>
      <c r="E229" s="122">
        <v>227059</v>
      </c>
      <c r="F229" s="37">
        <v>227059</v>
      </c>
      <c r="G229" s="90">
        <v>225753</v>
      </c>
      <c r="H229" s="19"/>
    </row>
    <row r="230" spans="1:8" ht="14.4" customHeight="1">
      <c r="A230" s="32"/>
      <c r="B230" s="81" t="s">
        <v>365</v>
      </c>
      <c r="C230" s="73" t="s">
        <v>353</v>
      </c>
      <c r="D230" s="77">
        <v>0</v>
      </c>
      <c r="E230" s="122">
        <v>66877</v>
      </c>
      <c r="F230" s="122">
        <f>E230+12000</f>
        <v>78877</v>
      </c>
      <c r="G230" s="90">
        <v>75670</v>
      </c>
      <c r="H230" s="19"/>
    </row>
    <row r="231" spans="1:8" ht="14.4" customHeight="1">
      <c r="A231" s="32"/>
      <c r="B231" s="81" t="s">
        <v>45</v>
      </c>
      <c r="C231" s="73" t="s">
        <v>16</v>
      </c>
      <c r="D231" s="122">
        <v>364</v>
      </c>
      <c r="E231" s="122">
        <v>375</v>
      </c>
      <c r="F231" s="37">
        <v>375</v>
      </c>
      <c r="G231" s="90">
        <v>413</v>
      </c>
      <c r="H231" s="19"/>
    </row>
    <row r="232" spans="1:8" ht="14.4" customHeight="1">
      <c r="A232" s="32"/>
      <c r="B232" s="81" t="s">
        <v>46</v>
      </c>
      <c r="C232" s="73" t="s">
        <v>18</v>
      </c>
      <c r="D232" s="37">
        <v>7769</v>
      </c>
      <c r="E232" s="122">
        <v>3306</v>
      </c>
      <c r="F232" s="37">
        <v>3306</v>
      </c>
      <c r="G232" s="90">
        <v>3637</v>
      </c>
      <c r="H232" s="19"/>
    </row>
    <row r="233" spans="1:8" ht="14.4" customHeight="1">
      <c r="A233" s="32"/>
      <c r="B233" s="81" t="s">
        <v>471</v>
      </c>
      <c r="C233" s="73" t="s">
        <v>472</v>
      </c>
      <c r="D233" s="77">
        <v>0</v>
      </c>
      <c r="E233" s="77">
        <v>0</v>
      </c>
      <c r="F233" s="77">
        <v>0</v>
      </c>
      <c r="G233" s="90">
        <v>2000</v>
      </c>
      <c r="H233" s="19"/>
    </row>
    <row r="234" spans="1:8" ht="14.4" customHeight="1">
      <c r="A234" s="32"/>
      <c r="B234" s="81" t="s">
        <v>225</v>
      </c>
      <c r="C234" s="73" t="s">
        <v>19</v>
      </c>
      <c r="D234" s="123">
        <v>200</v>
      </c>
      <c r="E234" s="123">
        <v>200</v>
      </c>
      <c r="F234" s="123">
        <v>200</v>
      </c>
      <c r="G234" s="67">
        <v>0</v>
      </c>
      <c r="H234" s="19"/>
    </row>
    <row r="235" spans="1:8" ht="14.4" customHeight="1">
      <c r="A235" s="32" t="s">
        <v>6</v>
      </c>
      <c r="B235" s="21">
        <v>61</v>
      </c>
      <c r="C235" s="73" t="s">
        <v>43</v>
      </c>
      <c r="D235" s="119">
        <f>SUM(D229:D234)</f>
        <v>225961</v>
      </c>
      <c r="E235" s="123">
        <f t="shared" ref="E235:F235" si="45">SUM(E229:E234)</f>
        <v>297817</v>
      </c>
      <c r="F235" s="119">
        <f t="shared" si="45"/>
        <v>309817</v>
      </c>
      <c r="G235" s="123">
        <v>307473</v>
      </c>
      <c r="H235" s="19"/>
    </row>
    <row r="236" spans="1:8" ht="14.4" customHeight="1">
      <c r="A236" s="32" t="s">
        <v>6</v>
      </c>
      <c r="B236" s="21">
        <v>39</v>
      </c>
      <c r="C236" s="73" t="s">
        <v>37</v>
      </c>
      <c r="D236" s="123">
        <f>D235+D226+D216</f>
        <v>270569</v>
      </c>
      <c r="E236" s="123">
        <f t="shared" ref="E236:F236" si="46">E235+E226+E216</f>
        <v>351492</v>
      </c>
      <c r="F236" s="123">
        <f t="shared" si="46"/>
        <v>363492</v>
      </c>
      <c r="G236" s="123">
        <v>361987</v>
      </c>
      <c r="H236" s="19"/>
    </row>
    <row r="237" spans="1:8" ht="14.4" customHeight="1">
      <c r="A237" s="32" t="s">
        <v>6</v>
      </c>
      <c r="B237" s="64">
        <v>2.0009999999999999</v>
      </c>
      <c r="C237" s="57" t="s">
        <v>11</v>
      </c>
      <c r="D237" s="80">
        <f t="shared" ref="D237:F237" si="47">D236</f>
        <v>270569</v>
      </c>
      <c r="E237" s="82">
        <f t="shared" si="47"/>
        <v>351492</v>
      </c>
      <c r="F237" s="80">
        <f t="shared" si="47"/>
        <v>363492</v>
      </c>
      <c r="G237" s="80">
        <v>361987</v>
      </c>
      <c r="H237" s="19"/>
    </row>
    <row r="238" spans="1:8">
      <c r="A238" s="32"/>
      <c r="B238" s="99"/>
      <c r="C238" s="57"/>
      <c r="D238" s="61"/>
      <c r="E238" s="61"/>
      <c r="F238" s="61"/>
      <c r="G238" s="61"/>
      <c r="H238" s="19"/>
    </row>
    <row r="239" spans="1:8" ht="13.95" customHeight="1">
      <c r="B239" s="85">
        <v>2.101</v>
      </c>
      <c r="C239" s="86" t="s">
        <v>47</v>
      </c>
      <c r="D239" s="95"/>
      <c r="E239" s="95"/>
      <c r="F239" s="95"/>
      <c r="G239" s="95"/>
      <c r="H239" s="19"/>
    </row>
    <row r="240" spans="1:8" ht="13.95" customHeight="1">
      <c r="B240" s="42">
        <v>60</v>
      </c>
      <c r="C240" s="93" t="s">
        <v>48</v>
      </c>
      <c r="D240" s="95"/>
      <c r="E240" s="95"/>
      <c r="F240" s="95"/>
      <c r="G240" s="95"/>
      <c r="H240" s="19"/>
    </row>
    <row r="241" spans="1:8" ht="13.95" customHeight="1">
      <c r="A241" s="32"/>
      <c r="B241" s="81" t="s">
        <v>49</v>
      </c>
      <c r="C241" s="74" t="s">
        <v>32</v>
      </c>
      <c r="D241" s="90">
        <v>205</v>
      </c>
      <c r="E241" s="90">
        <v>250</v>
      </c>
      <c r="F241" s="90">
        <v>250</v>
      </c>
      <c r="G241" s="58">
        <v>200</v>
      </c>
      <c r="H241" s="19"/>
    </row>
    <row r="242" spans="1:8" ht="13.95" customHeight="1">
      <c r="A242" s="32"/>
      <c r="B242" s="81" t="s">
        <v>50</v>
      </c>
      <c r="C242" s="93" t="s">
        <v>226</v>
      </c>
      <c r="D242" s="90">
        <v>200</v>
      </c>
      <c r="E242" s="90">
        <v>200</v>
      </c>
      <c r="F242" s="90">
        <v>200</v>
      </c>
      <c r="G242" s="90">
        <v>200</v>
      </c>
      <c r="H242" s="19"/>
    </row>
    <row r="243" spans="1:8" ht="13.95" customHeight="1">
      <c r="A243" s="32"/>
      <c r="B243" s="81" t="s">
        <v>51</v>
      </c>
      <c r="C243" s="93" t="s">
        <v>52</v>
      </c>
      <c r="D243" s="122">
        <v>35000</v>
      </c>
      <c r="E243" s="122">
        <v>20000</v>
      </c>
      <c r="F243" s="122">
        <v>20000</v>
      </c>
      <c r="G243" s="90">
        <v>37900</v>
      </c>
      <c r="H243" s="19"/>
    </row>
    <row r="244" spans="1:8" ht="13.95" customHeight="1">
      <c r="A244" s="32"/>
      <c r="B244" s="81" t="s">
        <v>77</v>
      </c>
      <c r="C244" s="93" t="s">
        <v>227</v>
      </c>
      <c r="D244" s="77">
        <v>0</v>
      </c>
      <c r="E244" s="122">
        <v>300</v>
      </c>
      <c r="F244" s="122">
        <v>300</v>
      </c>
      <c r="G244" s="90">
        <v>500</v>
      </c>
      <c r="H244" s="19"/>
    </row>
    <row r="245" spans="1:8" ht="52.8">
      <c r="A245" s="32"/>
      <c r="B245" s="81" t="s">
        <v>172</v>
      </c>
      <c r="C245" s="93" t="s">
        <v>275</v>
      </c>
      <c r="D245" s="122">
        <v>225</v>
      </c>
      <c r="E245" s="122">
        <v>1200</v>
      </c>
      <c r="F245" s="122">
        <v>1200</v>
      </c>
      <c r="G245" s="90">
        <v>1200</v>
      </c>
      <c r="H245" s="19"/>
    </row>
    <row r="246" spans="1:8" ht="28.2" customHeight="1">
      <c r="A246" s="32"/>
      <c r="B246" s="81" t="s">
        <v>207</v>
      </c>
      <c r="C246" s="93" t="s">
        <v>378</v>
      </c>
      <c r="D246" s="122">
        <v>600</v>
      </c>
      <c r="E246" s="122">
        <v>700</v>
      </c>
      <c r="F246" s="122">
        <v>700</v>
      </c>
      <c r="G246" s="90">
        <v>800</v>
      </c>
      <c r="H246" s="19"/>
    </row>
    <row r="247" spans="1:8" ht="13.95" customHeight="1">
      <c r="A247" s="32"/>
      <c r="B247" s="81" t="s">
        <v>208</v>
      </c>
      <c r="C247" s="93" t="s">
        <v>209</v>
      </c>
      <c r="D247" s="122">
        <v>297</v>
      </c>
      <c r="E247" s="122">
        <v>500</v>
      </c>
      <c r="F247" s="122">
        <v>500</v>
      </c>
      <c r="G247" s="90">
        <v>700</v>
      </c>
      <c r="H247" s="19"/>
    </row>
    <row r="248" spans="1:8" ht="26.4">
      <c r="A248" s="32"/>
      <c r="B248" s="81" t="s">
        <v>219</v>
      </c>
      <c r="C248" s="93" t="s">
        <v>503</v>
      </c>
      <c r="D248" s="122">
        <v>3600</v>
      </c>
      <c r="E248" s="122">
        <v>2400</v>
      </c>
      <c r="F248" s="122">
        <v>2400</v>
      </c>
      <c r="G248" s="90">
        <v>8000</v>
      </c>
      <c r="H248" s="19"/>
    </row>
    <row r="249" spans="1:8" ht="13.95" customHeight="1">
      <c r="A249" s="32"/>
      <c r="B249" s="81" t="s">
        <v>315</v>
      </c>
      <c r="C249" s="93" t="s">
        <v>316</v>
      </c>
      <c r="D249" s="122">
        <v>672</v>
      </c>
      <c r="E249" s="122">
        <v>1400</v>
      </c>
      <c r="F249" s="122">
        <v>1400</v>
      </c>
      <c r="G249" s="90">
        <v>1200</v>
      </c>
      <c r="H249" s="19"/>
    </row>
    <row r="250" spans="1:8" ht="13.95" customHeight="1">
      <c r="A250" s="32"/>
      <c r="B250" s="81" t="s">
        <v>390</v>
      </c>
      <c r="C250" s="93" t="s">
        <v>391</v>
      </c>
      <c r="D250" s="77">
        <v>0</v>
      </c>
      <c r="E250" s="77">
        <v>0</v>
      </c>
      <c r="F250" s="122">
        <v>3000</v>
      </c>
      <c r="G250" s="90">
        <v>3000</v>
      </c>
      <c r="H250" s="19"/>
    </row>
    <row r="251" spans="1:8" ht="13.95" customHeight="1">
      <c r="A251" s="32" t="s">
        <v>6</v>
      </c>
      <c r="B251" s="21">
        <v>60</v>
      </c>
      <c r="C251" s="73" t="s">
        <v>48</v>
      </c>
      <c r="D251" s="108">
        <f t="shared" ref="D251:E251" si="48">SUM(D241:D250)</f>
        <v>40799</v>
      </c>
      <c r="E251" s="108">
        <f t="shared" si="48"/>
        <v>26950</v>
      </c>
      <c r="F251" s="108">
        <f>SUM(F241:F250)</f>
        <v>29950</v>
      </c>
      <c r="G251" s="108">
        <v>53700</v>
      </c>
      <c r="H251" s="19"/>
    </row>
    <row r="252" spans="1:8" ht="13.95" customHeight="1">
      <c r="A252" s="65" t="s">
        <v>6</v>
      </c>
      <c r="B252" s="83">
        <v>2.101</v>
      </c>
      <c r="C252" s="84" t="s">
        <v>47</v>
      </c>
      <c r="D252" s="80">
        <f t="shared" ref="D252:F252" si="49">D251</f>
        <v>40799</v>
      </c>
      <c r="E252" s="82">
        <f t="shared" si="49"/>
        <v>26950</v>
      </c>
      <c r="F252" s="80">
        <f t="shared" si="49"/>
        <v>29950</v>
      </c>
      <c r="G252" s="80">
        <v>53700</v>
      </c>
      <c r="H252" s="19"/>
    </row>
    <row r="253" spans="1:8">
      <c r="A253" s="32"/>
      <c r="B253" s="64"/>
      <c r="C253" s="57"/>
      <c r="D253" s="61"/>
      <c r="E253" s="87"/>
      <c r="F253" s="61"/>
      <c r="G253" s="61"/>
      <c r="H253" s="19"/>
    </row>
    <row r="254" spans="1:8" ht="13.2" customHeight="1">
      <c r="A254" s="32"/>
      <c r="B254" s="64">
        <v>2.1019999999999999</v>
      </c>
      <c r="C254" s="57" t="s">
        <v>53</v>
      </c>
      <c r="D254" s="71"/>
      <c r="E254" s="71"/>
      <c r="F254" s="71"/>
      <c r="G254" s="71"/>
      <c r="H254" s="19"/>
    </row>
    <row r="255" spans="1:8" ht="13.2" customHeight="1">
      <c r="B255" s="30">
        <v>52</v>
      </c>
      <c r="C255" s="93" t="s">
        <v>277</v>
      </c>
      <c r="D255" s="71"/>
      <c r="E255" s="71"/>
      <c r="F255" s="71"/>
      <c r="G255" s="71"/>
      <c r="H255" s="19"/>
    </row>
    <row r="256" spans="1:8" ht="13.2" customHeight="1">
      <c r="A256" s="32"/>
      <c r="B256" s="21">
        <v>49</v>
      </c>
      <c r="C256" s="73" t="s">
        <v>99</v>
      </c>
      <c r="D256" s="71"/>
      <c r="E256" s="71"/>
      <c r="F256" s="71"/>
      <c r="G256" s="71"/>
      <c r="H256" s="19"/>
    </row>
    <row r="257" spans="1:8" ht="13.2" customHeight="1">
      <c r="A257" s="32"/>
      <c r="B257" s="21" t="s">
        <v>181</v>
      </c>
      <c r="C257" s="73" t="s">
        <v>14</v>
      </c>
      <c r="D257" s="122">
        <v>3573</v>
      </c>
      <c r="E257" s="122">
        <v>4746</v>
      </c>
      <c r="F257" s="122">
        <v>4746</v>
      </c>
      <c r="G257" s="122">
        <v>8919</v>
      </c>
      <c r="H257" s="19"/>
    </row>
    <row r="258" spans="1:8" s="184" customFormat="1" ht="13.2" customHeight="1">
      <c r="A258" s="32"/>
      <c r="B258" s="21" t="s">
        <v>400</v>
      </c>
      <c r="C258" s="73" t="s">
        <v>353</v>
      </c>
      <c r="D258" s="77">
        <v>0</v>
      </c>
      <c r="E258" s="77">
        <v>0</v>
      </c>
      <c r="F258" s="77">
        <v>0</v>
      </c>
      <c r="G258" s="122">
        <v>1024</v>
      </c>
    </row>
    <row r="259" spans="1:8" ht="13.2" customHeight="1">
      <c r="A259" s="32"/>
      <c r="B259" s="21" t="s">
        <v>414</v>
      </c>
      <c r="C259" s="73" t="s">
        <v>16</v>
      </c>
      <c r="D259" s="77">
        <v>0</v>
      </c>
      <c r="E259" s="77">
        <v>0</v>
      </c>
      <c r="F259" s="77">
        <v>0</v>
      </c>
      <c r="G259" s="122">
        <v>180</v>
      </c>
      <c r="H259" s="19"/>
    </row>
    <row r="260" spans="1:8" ht="13.2" customHeight="1">
      <c r="A260" s="32"/>
      <c r="B260" s="21" t="s">
        <v>415</v>
      </c>
      <c r="C260" s="73" t="s">
        <v>18</v>
      </c>
      <c r="D260" s="77">
        <v>0</v>
      </c>
      <c r="E260" s="77">
        <v>0</v>
      </c>
      <c r="F260" s="77">
        <v>0</v>
      </c>
      <c r="G260" s="122">
        <v>270</v>
      </c>
      <c r="H260" s="19"/>
    </row>
    <row r="261" spans="1:8" ht="13.2" customHeight="1">
      <c r="A261" s="32"/>
      <c r="B261" s="21" t="s">
        <v>416</v>
      </c>
      <c r="C261" s="73" t="s">
        <v>100</v>
      </c>
      <c r="D261" s="97">
        <v>0</v>
      </c>
      <c r="E261" s="97">
        <v>0</v>
      </c>
      <c r="F261" s="97">
        <v>0</v>
      </c>
      <c r="G261" s="123">
        <v>2784</v>
      </c>
      <c r="H261" s="19"/>
    </row>
    <row r="262" spans="1:8" ht="13.2" customHeight="1">
      <c r="A262" s="32" t="s">
        <v>6</v>
      </c>
      <c r="B262" s="21">
        <v>49</v>
      </c>
      <c r="C262" s="73" t="s">
        <v>99</v>
      </c>
      <c r="D262" s="123">
        <f>SUM(D257:D261)</f>
        <v>3573</v>
      </c>
      <c r="E262" s="123">
        <f t="shared" ref="E262:F262" si="50">SUM(E257:E261)</f>
        <v>4746</v>
      </c>
      <c r="F262" s="123">
        <f t="shared" si="50"/>
        <v>4746</v>
      </c>
      <c r="G262" s="123">
        <v>13177</v>
      </c>
      <c r="H262" s="19"/>
    </row>
    <row r="263" spans="1:8" ht="9.6" customHeight="1">
      <c r="A263" s="32"/>
      <c r="B263" s="21"/>
      <c r="C263" s="73"/>
      <c r="D263" s="71"/>
      <c r="E263" s="71"/>
      <c r="F263" s="71"/>
      <c r="G263" s="71"/>
      <c r="H263" s="19"/>
    </row>
    <row r="264" spans="1:8" ht="13.2" customHeight="1">
      <c r="A264" s="32"/>
      <c r="B264" s="21">
        <v>50</v>
      </c>
      <c r="C264" s="73" t="s">
        <v>101</v>
      </c>
      <c r="D264" s="71"/>
      <c r="E264" s="71"/>
      <c r="F264" s="71"/>
      <c r="G264" s="71"/>
      <c r="H264" s="19"/>
    </row>
    <row r="265" spans="1:8" ht="13.2" customHeight="1">
      <c r="A265" s="32"/>
      <c r="B265" s="21" t="s">
        <v>182</v>
      </c>
      <c r="C265" s="73" t="s">
        <v>14</v>
      </c>
      <c r="D265" s="122">
        <v>5026</v>
      </c>
      <c r="E265" s="122">
        <v>5551</v>
      </c>
      <c r="F265" s="122">
        <v>5551</v>
      </c>
      <c r="G265" s="122">
        <v>13543</v>
      </c>
      <c r="H265" s="19"/>
    </row>
    <row r="266" spans="1:8" s="184" customFormat="1" ht="13.2" customHeight="1">
      <c r="A266" s="32"/>
      <c r="B266" s="21" t="s">
        <v>401</v>
      </c>
      <c r="C266" s="73" t="s">
        <v>353</v>
      </c>
      <c r="D266" s="77">
        <v>0</v>
      </c>
      <c r="E266" s="77">
        <v>0</v>
      </c>
      <c r="F266" s="77">
        <v>0</v>
      </c>
      <c r="G266" s="122">
        <v>1303</v>
      </c>
    </row>
    <row r="267" spans="1:8" ht="13.2" customHeight="1">
      <c r="A267" s="32"/>
      <c r="B267" s="21" t="s">
        <v>417</v>
      </c>
      <c r="C267" s="73" t="s">
        <v>16</v>
      </c>
      <c r="D267" s="77">
        <v>0</v>
      </c>
      <c r="E267" s="77">
        <v>0</v>
      </c>
      <c r="F267" s="77">
        <v>0</v>
      </c>
      <c r="G267" s="122">
        <v>216</v>
      </c>
      <c r="H267" s="19"/>
    </row>
    <row r="268" spans="1:8" ht="13.2" customHeight="1">
      <c r="A268" s="32"/>
      <c r="B268" s="21" t="s">
        <v>418</v>
      </c>
      <c r="C268" s="73" t="s">
        <v>18</v>
      </c>
      <c r="D268" s="77">
        <v>0</v>
      </c>
      <c r="E268" s="77">
        <v>0</v>
      </c>
      <c r="F268" s="77">
        <v>0</v>
      </c>
      <c r="G268" s="122">
        <v>281</v>
      </c>
      <c r="H268" s="19"/>
    </row>
    <row r="269" spans="1:8" ht="13.2" customHeight="1">
      <c r="A269" s="32"/>
      <c r="B269" s="21" t="s">
        <v>419</v>
      </c>
      <c r="C269" s="73" t="s">
        <v>100</v>
      </c>
      <c r="D269" s="97">
        <v>0</v>
      </c>
      <c r="E269" s="97">
        <v>0</v>
      </c>
      <c r="F269" s="97">
        <v>0</v>
      </c>
      <c r="G269" s="122">
        <v>216</v>
      </c>
      <c r="H269" s="19"/>
    </row>
    <row r="270" spans="1:8" ht="13.2" customHeight="1">
      <c r="A270" s="32" t="s">
        <v>6</v>
      </c>
      <c r="B270" s="21">
        <v>50</v>
      </c>
      <c r="C270" s="73" t="s">
        <v>101</v>
      </c>
      <c r="D270" s="108">
        <f>SUM(D265:D269)</f>
        <v>5026</v>
      </c>
      <c r="E270" s="108">
        <f t="shared" ref="E270:F270" si="51">SUM(E265:E269)</f>
        <v>5551</v>
      </c>
      <c r="F270" s="108">
        <f t="shared" si="51"/>
        <v>5551</v>
      </c>
      <c r="G270" s="108">
        <v>15559</v>
      </c>
      <c r="H270" s="19"/>
    </row>
    <row r="271" spans="1:8">
      <c r="A271" s="32"/>
      <c r="B271" s="21"/>
      <c r="C271" s="73"/>
      <c r="D271" s="71"/>
      <c r="E271" s="71"/>
      <c r="F271" s="71"/>
      <c r="G271" s="71"/>
      <c r="H271" s="19"/>
    </row>
    <row r="272" spans="1:8" ht="13.2" customHeight="1">
      <c r="A272" s="32"/>
      <c r="B272" s="21">
        <v>51</v>
      </c>
      <c r="C272" s="73" t="s">
        <v>102</v>
      </c>
      <c r="D272" s="71"/>
      <c r="E272" s="71"/>
      <c r="F272" s="71"/>
      <c r="G272" s="71"/>
      <c r="H272" s="19"/>
    </row>
    <row r="273" spans="1:8" ht="13.2" customHeight="1">
      <c r="A273" s="32"/>
      <c r="B273" s="21" t="s">
        <v>183</v>
      </c>
      <c r="C273" s="73" t="s">
        <v>14</v>
      </c>
      <c r="D273" s="122">
        <v>3187</v>
      </c>
      <c r="E273" s="122">
        <v>3589</v>
      </c>
      <c r="F273" s="122">
        <v>3589</v>
      </c>
      <c r="G273" s="122">
        <v>8574</v>
      </c>
      <c r="H273" s="19"/>
    </row>
    <row r="274" spans="1:8" s="184" customFormat="1" ht="13.2" customHeight="1">
      <c r="A274" s="32"/>
      <c r="B274" s="21" t="s">
        <v>402</v>
      </c>
      <c r="C274" s="73" t="s">
        <v>353</v>
      </c>
      <c r="D274" s="77">
        <v>0</v>
      </c>
      <c r="E274" s="77">
        <v>0</v>
      </c>
      <c r="F274" s="77">
        <v>0</v>
      </c>
      <c r="G274" s="122">
        <v>1261</v>
      </c>
    </row>
    <row r="275" spans="1:8" ht="13.2" customHeight="1">
      <c r="A275" s="32"/>
      <c r="B275" s="21" t="s">
        <v>420</v>
      </c>
      <c r="C275" s="73" t="s">
        <v>16</v>
      </c>
      <c r="D275" s="77">
        <v>0</v>
      </c>
      <c r="E275" s="77">
        <v>0</v>
      </c>
      <c r="F275" s="77">
        <v>0</v>
      </c>
      <c r="G275" s="122">
        <v>180</v>
      </c>
      <c r="H275" s="19"/>
    </row>
    <row r="276" spans="1:8" ht="13.2" customHeight="1">
      <c r="A276" s="32"/>
      <c r="B276" s="21" t="s">
        <v>421</v>
      </c>
      <c r="C276" s="73" t="s">
        <v>18</v>
      </c>
      <c r="D276" s="77">
        <v>0</v>
      </c>
      <c r="E276" s="77">
        <v>0</v>
      </c>
      <c r="F276" s="77">
        <v>0</v>
      </c>
      <c r="G276" s="122">
        <v>257</v>
      </c>
      <c r="H276" s="19"/>
    </row>
    <row r="277" spans="1:8" ht="13.2" customHeight="1">
      <c r="A277" s="32"/>
      <c r="B277" s="21" t="s">
        <v>422</v>
      </c>
      <c r="C277" s="73" t="s">
        <v>100</v>
      </c>
      <c r="D277" s="77">
        <v>0</v>
      </c>
      <c r="E277" s="77">
        <v>0</v>
      </c>
      <c r="F277" s="77">
        <v>0</v>
      </c>
      <c r="G277" s="122">
        <v>48</v>
      </c>
      <c r="H277" s="19"/>
    </row>
    <row r="278" spans="1:8" ht="13.2" customHeight="1">
      <c r="A278" s="32" t="s">
        <v>6</v>
      </c>
      <c r="B278" s="21">
        <v>51</v>
      </c>
      <c r="C278" s="73" t="s">
        <v>102</v>
      </c>
      <c r="D278" s="108">
        <f>SUM(D273:D277)</f>
        <v>3187</v>
      </c>
      <c r="E278" s="108">
        <f t="shared" ref="E278:F278" si="52">SUM(E273:E277)</f>
        <v>3589</v>
      </c>
      <c r="F278" s="108">
        <f t="shared" si="52"/>
        <v>3589</v>
      </c>
      <c r="G278" s="108">
        <v>10320</v>
      </c>
      <c r="H278" s="19"/>
    </row>
    <row r="279" spans="1:8">
      <c r="C279" s="93"/>
      <c r="D279" s="71"/>
      <c r="E279" s="71"/>
      <c r="F279" s="71"/>
      <c r="G279" s="71"/>
      <c r="H279" s="19"/>
    </row>
    <row r="280" spans="1:8" ht="14.7" customHeight="1">
      <c r="B280" s="30">
        <v>52</v>
      </c>
      <c r="C280" s="93" t="s">
        <v>104</v>
      </c>
      <c r="D280" s="95"/>
      <c r="E280" s="95"/>
      <c r="F280" s="95"/>
      <c r="G280" s="95"/>
      <c r="H280" s="19"/>
    </row>
    <row r="281" spans="1:8" ht="14.7" customHeight="1">
      <c r="A281" s="32"/>
      <c r="B281" s="21" t="s">
        <v>184</v>
      </c>
      <c r="C281" s="73" t="s">
        <v>14</v>
      </c>
      <c r="D281" s="122">
        <v>5249</v>
      </c>
      <c r="E281" s="122">
        <v>6041</v>
      </c>
      <c r="F281" s="122">
        <v>6041</v>
      </c>
      <c r="G281" s="122">
        <v>15231</v>
      </c>
      <c r="H281" s="19"/>
    </row>
    <row r="282" spans="1:8" s="184" customFormat="1" ht="14.7" customHeight="1">
      <c r="A282" s="32"/>
      <c r="B282" s="21" t="s">
        <v>403</v>
      </c>
      <c r="C282" s="73" t="s">
        <v>353</v>
      </c>
      <c r="D282" s="77">
        <v>0</v>
      </c>
      <c r="E282" s="77">
        <v>0</v>
      </c>
      <c r="F282" s="77">
        <v>0</v>
      </c>
      <c r="G282" s="122">
        <v>3536</v>
      </c>
    </row>
    <row r="283" spans="1:8" ht="14.7" customHeight="1">
      <c r="A283" s="32"/>
      <c r="B283" s="21" t="s">
        <v>423</v>
      </c>
      <c r="C283" s="73" t="s">
        <v>16</v>
      </c>
      <c r="D283" s="77">
        <v>0</v>
      </c>
      <c r="E283" s="77">
        <v>0</v>
      </c>
      <c r="F283" s="77">
        <v>0</v>
      </c>
      <c r="G283" s="122">
        <v>288</v>
      </c>
      <c r="H283" s="19"/>
    </row>
    <row r="284" spans="1:8" ht="14.7" customHeight="1">
      <c r="A284" s="32"/>
      <c r="B284" s="21" t="s">
        <v>424</v>
      </c>
      <c r="C284" s="73" t="s">
        <v>18</v>
      </c>
      <c r="D284" s="77">
        <v>0</v>
      </c>
      <c r="E284" s="77">
        <v>0</v>
      </c>
      <c r="F284" s="77">
        <v>0</v>
      </c>
      <c r="G284" s="122">
        <v>344</v>
      </c>
      <c r="H284" s="19"/>
    </row>
    <row r="285" spans="1:8" ht="14.7" customHeight="1">
      <c r="A285" s="32"/>
      <c r="B285" s="21" t="s">
        <v>425</v>
      </c>
      <c r="C285" s="73" t="s">
        <v>100</v>
      </c>
      <c r="D285" s="77">
        <v>0</v>
      </c>
      <c r="E285" s="77">
        <v>0</v>
      </c>
      <c r="F285" s="77">
        <v>0</v>
      </c>
      <c r="G285" s="122">
        <v>36</v>
      </c>
      <c r="H285" s="19"/>
    </row>
    <row r="286" spans="1:8" ht="14.7" customHeight="1">
      <c r="A286" s="32" t="s">
        <v>6</v>
      </c>
      <c r="B286" s="21">
        <v>52</v>
      </c>
      <c r="C286" s="73" t="s">
        <v>104</v>
      </c>
      <c r="D286" s="108">
        <f>SUM(D281:D285)</f>
        <v>5249</v>
      </c>
      <c r="E286" s="108">
        <f t="shared" ref="E286:F286" si="53">SUM(E281:E285)</f>
        <v>6041</v>
      </c>
      <c r="F286" s="108">
        <f t="shared" si="53"/>
        <v>6041</v>
      </c>
      <c r="G286" s="108">
        <v>19435</v>
      </c>
      <c r="H286" s="19"/>
    </row>
    <row r="287" spans="1:8">
      <c r="A287" s="32"/>
      <c r="B287" s="21"/>
      <c r="C287" s="73"/>
      <c r="D287" s="95"/>
      <c r="E287" s="95"/>
      <c r="F287" s="95"/>
      <c r="G287" s="95"/>
      <c r="H287" s="19"/>
    </row>
    <row r="288" spans="1:8" ht="13.2" customHeight="1">
      <c r="A288" s="32"/>
      <c r="B288" s="21">
        <v>53</v>
      </c>
      <c r="C288" s="73" t="s">
        <v>105</v>
      </c>
      <c r="D288" s="95"/>
      <c r="E288" s="95"/>
      <c r="F288" s="95"/>
      <c r="G288" s="95"/>
      <c r="H288" s="19"/>
    </row>
    <row r="289" spans="1:8" ht="13.2" customHeight="1">
      <c r="A289" s="32"/>
      <c r="B289" s="21" t="s">
        <v>185</v>
      </c>
      <c r="C289" s="73" t="s">
        <v>14</v>
      </c>
      <c r="D289" s="122">
        <v>6314</v>
      </c>
      <c r="E289" s="122">
        <v>7540</v>
      </c>
      <c r="F289" s="122">
        <v>7540</v>
      </c>
      <c r="G289" s="122">
        <v>19016</v>
      </c>
      <c r="H289" s="19"/>
    </row>
    <row r="290" spans="1:8" s="184" customFormat="1" ht="13.2" customHeight="1">
      <c r="A290" s="32"/>
      <c r="B290" s="21" t="s">
        <v>404</v>
      </c>
      <c r="C290" s="73" t="s">
        <v>353</v>
      </c>
      <c r="D290" s="77">
        <v>0</v>
      </c>
      <c r="E290" s="77">
        <v>0</v>
      </c>
      <c r="F290" s="77">
        <v>0</v>
      </c>
      <c r="G290" s="122">
        <v>1654</v>
      </c>
    </row>
    <row r="291" spans="1:8" ht="13.2" customHeight="1">
      <c r="A291" s="32"/>
      <c r="B291" s="21" t="s">
        <v>426</v>
      </c>
      <c r="C291" s="73" t="s">
        <v>16</v>
      </c>
      <c r="D291" s="77">
        <v>0</v>
      </c>
      <c r="E291" s="77">
        <v>0</v>
      </c>
      <c r="F291" s="77">
        <v>0</v>
      </c>
      <c r="G291" s="122">
        <v>288</v>
      </c>
      <c r="H291" s="19"/>
    </row>
    <row r="292" spans="1:8" ht="13.2" customHeight="1">
      <c r="A292" s="32"/>
      <c r="B292" s="21" t="s">
        <v>427</v>
      </c>
      <c r="C292" s="73" t="s">
        <v>18</v>
      </c>
      <c r="D292" s="77">
        <v>0</v>
      </c>
      <c r="E292" s="77">
        <v>0</v>
      </c>
      <c r="F292" s="77">
        <v>0</v>
      </c>
      <c r="G292" s="122">
        <v>352</v>
      </c>
      <c r="H292" s="19"/>
    </row>
    <row r="293" spans="1:8" ht="13.2" customHeight="1">
      <c r="A293" s="32"/>
      <c r="B293" s="21" t="s">
        <v>428</v>
      </c>
      <c r="C293" s="73" t="s">
        <v>100</v>
      </c>
      <c r="D293" s="77">
        <v>0</v>
      </c>
      <c r="E293" s="77">
        <v>0</v>
      </c>
      <c r="F293" s="77">
        <v>0</v>
      </c>
      <c r="G293" s="122">
        <v>23</v>
      </c>
      <c r="H293" s="19"/>
    </row>
    <row r="294" spans="1:8" ht="13.2" customHeight="1">
      <c r="A294" s="32" t="s">
        <v>6</v>
      </c>
      <c r="B294" s="21">
        <v>53</v>
      </c>
      <c r="C294" s="73" t="s">
        <v>105</v>
      </c>
      <c r="D294" s="108">
        <f>SUM(D289:D293)</f>
        <v>6314</v>
      </c>
      <c r="E294" s="108">
        <f t="shared" ref="E294:F294" si="54">SUM(E289:E293)</f>
        <v>7540</v>
      </c>
      <c r="F294" s="108">
        <f t="shared" si="54"/>
        <v>7540</v>
      </c>
      <c r="G294" s="108">
        <v>21333</v>
      </c>
      <c r="H294" s="19"/>
    </row>
    <row r="295" spans="1:8">
      <c r="C295" s="93"/>
      <c r="D295" s="95"/>
      <c r="E295" s="95"/>
      <c r="F295" s="95"/>
      <c r="G295" s="95"/>
      <c r="H295" s="19"/>
    </row>
    <row r="296" spans="1:8" ht="13.5" customHeight="1">
      <c r="B296" s="30">
        <v>54</v>
      </c>
      <c r="C296" s="93" t="s">
        <v>106</v>
      </c>
      <c r="D296" s="71"/>
      <c r="E296" s="71"/>
      <c r="F296" s="71"/>
      <c r="G296" s="71"/>
      <c r="H296" s="19"/>
    </row>
    <row r="297" spans="1:8" ht="14.7" customHeight="1">
      <c r="B297" s="30" t="s">
        <v>186</v>
      </c>
      <c r="C297" s="93" t="s">
        <v>14</v>
      </c>
      <c r="D297" s="127">
        <v>4182</v>
      </c>
      <c r="E297" s="127">
        <v>3455</v>
      </c>
      <c r="F297" s="127">
        <v>3455</v>
      </c>
      <c r="G297" s="127">
        <v>9619</v>
      </c>
      <c r="H297" s="19"/>
    </row>
    <row r="298" spans="1:8" s="184" customFormat="1" ht="14.7" customHeight="1">
      <c r="A298" s="16"/>
      <c r="B298" s="30" t="s">
        <v>405</v>
      </c>
      <c r="C298" s="73" t="s">
        <v>353</v>
      </c>
      <c r="D298" s="96">
        <v>0</v>
      </c>
      <c r="E298" s="96">
        <v>0</v>
      </c>
      <c r="F298" s="96">
        <v>0</v>
      </c>
      <c r="G298" s="127">
        <v>1665</v>
      </c>
    </row>
    <row r="299" spans="1:8" ht="14.7" customHeight="1">
      <c r="B299" s="30" t="s">
        <v>429</v>
      </c>
      <c r="C299" s="73" t="s">
        <v>16</v>
      </c>
      <c r="D299" s="96">
        <v>0</v>
      </c>
      <c r="E299" s="96">
        <v>0</v>
      </c>
      <c r="F299" s="96">
        <v>0</v>
      </c>
      <c r="G299" s="127">
        <v>252</v>
      </c>
      <c r="H299" s="19"/>
    </row>
    <row r="300" spans="1:8" ht="14.7" customHeight="1">
      <c r="B300" s="30" t="s">
        <v>430</v>
      </c>
      <c r="C300" s="73" t="s">
        <v>18</v>
      </c>
      <c r="D300" s="96">
        <v>0</v>
      </c>
      <c r="E300" s="96">
        <v>0</v>
      </c>
      <c r="F300" s="96">
        <v>0</v>
      </c>
      <c r="G300" s="127">
        <v>270</v>
      </c>
      <c r="H300" s="19"/>
    </row>
    <row r="301" spans="1:8" ht="14.7" customHeight="1">
      <c r="B301" s="30" t="s">
        <v>431</v>
      </c>
      <c r="C301" s="73" t="s">
        <v>100</v>
      </c>
      <c r="D301" s="96">
        <v>0</v>
      </c>
      <c r="E301" s="96">
        <v>0</v>
      </c>
      <c r="F301" s="96">
        <v>0</v>
      </c>
      <c r="G301" s="127">
        <v>72</v>
      </c>
      <c r="H301" s="19"/>
    </row>
    <row r="302" spans="1:8" ht="14.7" customHeight="1">
      <c r="A302" s="32" t="s">
        <v>6</v>
      </c>
      <c r="B302" s="21">
        <v>54</v>
      </c>
      <c r="C302" s="73" t="s">
        <v>106</v>
      </c>
      <c r="D302" s="108">
        <f>SUM(D297:D301)</f>
        <v>4182</v>
      </c>
      <c r="E302" s="108">
        <f t="shared" ref="E302:F302" si="55">SUM(E297:E301)</f>
        <v>3455</v>
      </c>
      <c r="F302" s="108">
        <f t="shared" si="55"/>
        <v>3455</v>
      </c>
      <c r="G302" s="108">
        <v>11878</v>
      </c>
      <c r="H302" s="19"/>
    </row>
    <row r="303" spans="1:8">
      <c r="A303" s="32"/>
      <c r="B303" s="21"/>
      <c r="C303" s="73"/>
      <c r="D303" s="71"/>
      <c r="E303" s="71"/>
      <c r="F303" s="71"/>
      <c r="G303" s="71"/>
      <c r="H303" s="19"/>
    </row>
    <row r="304" spans="1:8" ht="14.7" customHeight="1">
      <c r="A304" s="32"/>
      <c r="B304" s="21">
        <v>55</v>
      </c>
      <c r="C304" s="73" t="s">
        <v>107</v>
      </c>
      <c r="D304" s="95"/>
      <c r="E304" s="95"/>
      <c r="F304" s="95"/>
      <c r="G304" s="95"/>
      <c r="H304" s="19"/>
    </row>
    <row r="305" spans="1:8" ht="14.7" customHeight="1">
      <c r="A305" s="32"/>
      <c r="B305" s="21" t="s">
        <v>187</v>
      </c>
      <c r="C305" s="73" t="s">
        <v>14</v>
      </c>
      <c r="D305" s="122">
        <v>3077</v>
      </c>
      <c r="E305" s="122">
        <v>3195</v>
      </c>
      <c r="F305" s="122">
        <v>3195</v>
      </c>
      <c r="G305" s="122">
        <v>5821</v>
      </c>
      <c r="H305" s="19"/>
    </row>
    <row r="306" spans="1:8" s="184" customFormat="1" ht="14.7" customHeight="1">
      <c r="A306" s="32"/>
      <c r="B306" s="21" t="s">
        <v>406</v>
      </c>
      <c r="C306" s="73" t="s">
        <v>353</v>
      </c>
      <c r="D306" s="77">
        <v>0</v>
      </c>
      <c r="E306" s="77">
        <v>0</v>
      </c>
      <c r="F306" s="77">
        <v>0</v>
      </c>
      <c r="G306" s="122">
        <v>2589</v>
      </c>
    </row>
    <row r="307" spans="1:8" ht="14.7" customHeight="1">
      <c r="A307" s="65"/>
      <c r="B307" s="194" t="s">
        <v>432</v>
      </c>
      <c r="C307" s="66" t="s">
        <v>16</v>
      </c>
      <c r="D307" s="97">
        <v>0</v>
      </c>
      <c r="E307" s="97">
        <v>0</v>
      </c>
      <c r="F307" s="97">
        <v>0</v>
      </c>
      <c r="G307" s="123">
        <v>180</v>
      </c>
      <c r="H307" s="19"/>
    </row>
    <row r="308" spans="1:8" ht="14.7" customHeight="1">
      <c r="A308" s="32"/>
      <c r="B308" s="21" t="s">
        <v>433</v>
      </c>
      <c r="C308" s="73" t="s">
        <v>18</v>
      </c>
      <c r="D308" s="77">
        <v>0</v>
      </c>
      <c r="E308" s="77">
        <v>0</v>
      </c>
      <c r="F308" s="77">
        <v>0</v>
      </c>
      <c r="G308" s="122">
        <v>243</v>
      </c>
      <c r="H308" s="19"/>
    </row>
    <row r="309" spans="1:8" ht="14.7" customHeight="1">
      <c r="A309" s="32"/>
      <c r="B309" s="21" t="s">
        <v>434</v>
      </c>
      <c r="C309" s="73" t="s">
        <v>100</v>
      </c>
      <c r="D309" s="97">
        <v>0</v>
      </c>
      <c r="E309" s="97">
        <v>0</v>
      </c>
      <c r="F309" s="97">
        <v>0</v>
      </c>
      <c r="G309" s="123">
        <v>12</v>
      </c>
      <c r="H309" s="19"/>
    </row>
    <row r="310" spans="1:8" ht="14.7" customHeight="1">
      <c r="A310" s="32" t="s">
        <v>6</v>
      </c>
      <c r="B310" s="21">
        <v>55</v>
      </c>
      <c r="C310" s="73" t="s">
        <v>107</v>
      </c>
      <c r="D310" s="123">
        <f>SUM(D305:D309)</f>
        <v>3077</v>
      </c>
      <c r="E310" s="123">
        <f t="shared" ref="E310:F310" si="56">SUM(E305:E309)</f>
        <v>3195</v>
      </c>
      <c r="F310" s="123">
        <f t="shared" si="56"/>
        <v>3195</v>
      </c>
      <c r="G310" s="123">
        <v>8845</v>
      </c>
      <c r="H310" s="19"/>
    </row>
    <row r="311" spans="1:8">
      <c r="A311" s="32"/>
      <c r="B311" s="21"/>
      <c r="C311" s="73"/>
      <c r="D311" s="71"/>
      <c r="E311" s="71"/>
      <c r="F311" s="71"/>
      <c r="G311" s="71"/>
      <c r="H311" s="19"/>
    </row>
    <row r="312" spans="1:8" ht="14.7" customHeight="1">
      <c r="A312" s="32"/>
      <c r="B312" s="21">
        <v>56</v>
      </c>
      <c r="C312" s="73" t="s">
        <v>211</v>
      </c>
      <c r="D312" s="71"/>
      <c r="E312" s="71"/>
      <c r="F312" s="71"/>
      <c r="G312" s="71"/>
      <c r="H312" s="19"/>
    </row>
    <row r="313" spans="1:8" ht="14.7" customHeight="1">
      <c r="A313" s="32"/>
      <c r="B313" s="21" t="s">
        <v>188</v>
      </c>
      <c r="C313" s="73" t="s">
        <v>14</v>
      </c>
      <c r="D313" s="122">
        <v>5318</v>
      </c>
      <c r="E313" s="122">
        <v>6494</v>
      </c>
      <c r="F313" s="122">
        <v>6494</v>
      </c>
      <c r="G313" s="122">
        <v>18106</v>
      </c>
      <c r="H313" s="19"/>
    </row>
    <row r="314" spans="1:8" s="184" customFormat="1" ht="14.7" customHeight="1">
      <c r="A314" s="32"/>
      <c r="B314" s="21" t="s">
        <v>407</v>
      </c>
      <c r="C314" s="73" t="s">
        <v>353</v>
      </c>
      <c r="D314" s="77">
        <v>0</v>
      </c>
      <c r="E314" s="77">
        <v>0</v>
      </c>
      <c r="F314" s="77">
        <v>0</v>
      </c>
      <c r="G314" s="122">
        <v>983</v>
      </c>
    </row>
    <row r="315" spans="1:8" ht="14.7" customHeight="1">
      <c r="A315" s="32"/>
      <c r="B315" s="21" t="s">
        <v>435</v>
      </c>
      <c r="C315" s="73" t="s">
        <v>16</v>
      </c>
      <c r="D315" s="77">
        <v>0</v>
      </c>
      <c r="E315" s="77">
        <v>0</v>
      </c>
      <c r="F315" s="77">
        <v>0</v>
      </c>
      <c r="G315" s="122">
        <v>252</v>
      </c>
      <c r="H315" s="19"/>
    </row>
    <row r="316" spans="1:8" ht="14.7" customHeight="1">
      <c r="A316" s="32"/>
      <c r="B316" s="21" t="s">
        <v>436</v>
      </c>
      <c r="C316" s="73" t="s">
        <v>18</v>
      </c>
      <c r="D316" s="77">
        <v>0</v>
      </c>
      <c r="E316" s="77">
        <v>0</v>
      </c>
      <c r="F316" s="77">
        <v>0</v>
      </c>
      <c r="G316" s="122">
        <v>334</v>
      </c>
      <c r="H316" s="19"/>
    </row>
    <row r="317" spans="1:8" ht="14.7" customHeight="1">
      <c r="A317" s="32"/>
      <c r="B317" s="21" t="s">
        <v>437</v>
      </c>
      <c r="C317" s="73" t="s">
        <v>100</v>
      </c>
      <c r="D317" s="77">
        <v>0</v>
      </c>
      <c r="E317" s="77">
        <v>0</v>
      </c>
      <c r="F317" s="77">
        <v>0</v>
      </c>
      <c r="G317" s="122">
        <v>324</v>
      </c>
      <c r="H317" s="19"/>
    </row>
    <row r="318" spans="1:8" ht="14.7" customHeight="1">
      <c r="A318" s="32" t="s">
        <v>6</v>
      </c>
      <c r="B318" s="21">
        <v>56</v>
      </c>
      <c r="C318" s="73" t="s">
        <v>211</v>
      </c>
      <c r="D318" s="108">
        <f>SUM(D313:D317)</f>
        <v>5318</v>
      </c>
      <c r="E318" s="108">
        <f t="shared" ref="E318:F318" si="57">SUM(E313:E317)</f>
        <v>6494</v>
      </c>
      <c r="F318" s="108">
        <f t="shared" si="57"/>
        <v>6494</v>
      </c>
      <c r="G318" s="108">
        <v>19999</v>
      </c>
      <c r="H318" s="19"/>
    </row>
    <row r="319" spans="1:8">
      <c r="A319" s="32"/>
      <c r="B319" s="21"/>
      <c r="C319" s="73"/>
      <c r="D319" s="71"/>
      <c r="E319" s="71"/>
      <c r="F319" s="71"/>
      <c r="G319" s="71"/>
      <c r="H319" s="19"/>
    </row>
    <row r="320" spans="1:8" ht="14.7" customHeight="1">
      <c r="A320" s="32"/>
      <c r="B320" s="21">
        <v>57</v>
      </c>
      <c r="C320" s="73" t="s">
        <v>108</v>
      </c>
      <c r="D320" s="71"/>
      <c r="E320" s="71"/>
      <c r="F320" s="71"/>
      <c r="G320" s="71"/>
      <c r="H320" s="19"/>
    </row>
    <row r="321" spans="1:8" ht="14.7" customHeight="1">
      <c r="A321" s="32"/>
      <c r="B321" s="21" t="s">
        <v>189</v>
      </c>
      <c r="C321" s="73" t="s">
        <v>14</v>
      </c>
      <c r="D321" s="122">
        <v>2952</v>
      </c>
      <c r="E321" s="122">
        <v>2535</v>
      </c>
      <c r="F321" s="122">
        <v>2535</v>
      </c>
      <c r="G321" s="122">
        <v>11172</v>
      </c>
      <c r="H321" s="19"/>
    </row>
    <row r="322" spans="1:8" s="184" customFormat="1" ht="14.7" customHeight="1">
      <c r="A322" s="32"/>
      <c r="B322" s="21" t="s">
        <v>408</v>
      </c>
      <c r="C322" s="73" t="s">
        <v>353</v>
      </c>
      <c r="D322" s="77">
        <v>0</v>
      </c>
      <c r="E322" s="77">
        <v>0</v>
      </c>
      <c r="F322" s="77">
        <v>0</v>
      </c>
      <c r="G322" s="122">
        <v>982</v>
      </c>
    </row>
    <row r="323" spans="1:8" ht="14.7" customHeight="1">
      <c r="A323" s="32"/>
      <c r="B323" s="21" t="s">
        <v>438</v>
      </c>
      <c r="C323" s="73" t="s">
        <v>16</v>
      </c>
      <c r="D323" s="77">
        <v>0</v>
      </c>
      <c r="E323" s="77">
        <v>0</v>
      </c>
      <c r="F323" s="77">
        <v>0</v>
      </c>
      <c r="G323" s="122">
        <v>216</v>
      </c>
      <c r="H323" s="19"/>
    </row>
    <row r="324" spans="1:8" ht="14.7" customHeight="1">
      <c r="A324" s="32"/>
      <c r="B324" s="21" t="s">
        <v>439</v>
      </c>
      <c r="C324" s="73" t="s">
        <v>18</v>
      </c>
      <c r="D324" s="77">
        <v>0</v>
      </c>
      <c r="E324" s="77">
        <v>0</v>
      </c>
      <c r="F324" s="77">
        <v>0</v>
      </c>
      <c r="G324" s="122">
        <v>307</v>
      </c>
      <c r="H324" s="19"/>
    </row>
    <row r="325" spans="1:8" ht="14.7" customHeight="1">
      <c r="A325" s="32"/>
      <c r="B325" s="21" t="s">
        <v>440</v>
      </c>
      <c r="C325" s="73" t="s">
        <v>100</v>
      </c>
      <c r="D325" s="77">
        <v>0</v>
      </c>
      <c r="E325" s="77">
        <v>0</v>
      </c>
      <c r="F325" s="77">
        <v>0</v>
      </c>
      <c r="G325" s="122">
        <v>372</v>
      </c>
      <c r="H325" s="19"/>
    </row>
    <row r="326" spans="1:8" ht="14.7" customHeight="1">
      <c r="A326" s="32" t="s">
        <v>6</v>
      </c>
      <c r="B326" s="21">
        <v>57</v>
      </c>
      <c r="C326" s="73" t="s">
        <v>108</v>
      </c>
      <c r="D326" s="108">
        <f>SUM(D321:D325)</f>
        <v>2952</v>
      </c>
      <c r="E326" s="108">
        <f t="shared" ref="E326:F326" si="58">SUM(E321:E325)</f>
        <v>2535</v>
      </c>
      <c r="F326" s="108">
        <f t="shared" si="58"/>
        <v>2535</v>
      </c>
      <c r="G326" s="108">
        <v>13049</v>
      </c>
      <c r="H326" s="19"/>
    </row>
    <row r="327" spans="1:8">
      <c r="A327" s="32"/>
      <c r="B327" s="21"/>
      <c r="C327" s="73"/>
      <c r="D327" s="95"/>
      <c r="E327" s="95"/>
      <c r="F327" s="95"/>
      <c r="G327" s="95"/>
      <c r="H327" s="19"/>
    </row>
    <row r="328" spans="1:8" ht="13.2" customHeight="1">
      <c r="A328" s="32"/>
      <c r="B328" s="21">
        <v>62</v>
      </c>
      <c r="C328" s="73" t="s">
        <v>54</v>
      </c>
      <c r="D328" s="71"/>
      <c r="E328" s="61"/>
      <c r="F328" s="61"/>
      <c r="G328" s="61"/>
      <c r="H328" s="19"/>
    </row>
    <row r="329" spans="1:8" ht="13.2" customHeight="1">
      <c r="A329" s="32"/>
      <c r="B329" s="81" t="s">
        <v>190</v>
      </c>
      <c r="C329" s="73" t="s">
        <v>14</v>
      </c>
      <c r="D329" s="90">
        <v>74557</v>
      </c>
      <c r="E329" s="90">
        <v>157616</v>
      </c>
      <c r="F329" s="122">
        <v>157616</v>
      </c>
      <c r="G329" s="90">
        <v>6870</v>
      </c>
      <c r="H329" s="19"/>
    </row>
    <row r="330" spans="1:8" s="184" customFormat="1" ht="13.2" customHeight="1">
      <c r="A330" s="32"/>
      <c r="B330" s="81" t="s">
        <v>409</v>
      </c>
      <c r="C330" s="73" t="s">
        <v>353</v>
      </c>
      <c r="D330" s="75">
        <v>0</v>
      </c>
      <c r="E330" s="75">
        <v>0</v>
      </c>
      <c r="F330" s="77">
        <v>0</v>
      </c>
      <c r="G330" s="90">
        <v>2540</v>
      </c>
    </row>
    <row r="331" spans="1:8" ht="13.2" customHeight="1">
      <c r="A331" s="32"/>
      <c r="B331" s="81" t="s">
        <v>191</v>
      </c>
      <c r="C331" s="73" t="s">
        <v>16</v>
      </c>
      <c r="D331" s="75">
        <v>0</v>
      </c>
      <c r="E331" s="90">
        <v>1</v>
      </c>
      <c r="F331" s="122">
        <v>1</v>
      </c>
      <c r="G331" s="90">
        <v>10</v>
      </c>
      <c r="H331" s="19"/>
    </row>
    <row r="332" spans="1:8" ht="13.2" customHeight="1">
      <c r="A332" s="32"/>
      <c r="B332" s="81" t="s">
        <v>192</v>
      </c>
      <c r="C332" s="73" t="s">
        <v>18</v>
      </c>
      <c r="D332" s="90">
        <v>100</v>
      </c>
      <c r="E332" s="90">
        <v>1</v>
      </c>
      <c r="F332" s="122">
        <v>1</v>
      </c>
      <c r="G332" s="90">
        <v>21516</v>
      </c>
      <c r="H332" s="19"/>
    </row>
    <row r="333" spans="1:8" ht="13.2" customHeight="1">
      <c r="A333" s="32"/>
      <c r="B333" s="30" t="s">
        <v>221</v>
      </c>
      <c r="C333" s="93" t="s">
        <v>100</v>
      </c>
      <c r="D333" s="75">
        <v>0</v>
      </c>
      <c r="E333" s="90">
        <v>1</v>
      </c>
      <c r="F333" s="90">
        <v>1</v>
      </c>
      <c r="G333" s="75">
        <v>0</v>
      </c>
      <c r="H333" s="19"/>
    </row>
    <row r="334" spans="1:8" ht="13.2" customHeight="1">
      <c r="B334" s="92" t="s">
        <v>193</v>
      </c>
      <c r="C334" s="93" t="s">
        <v>19</v>
      </c>
      <c r="D334" s="79">
        <v>0</v>
      </c>
      <c r="E334" s="128">
        <v>48627</v>
      </c>
      <c r="F334" s="127">
        <v>48627</v>
      </c>
      <c r="G334" s="128">
        <v>124444</v>
      </c>
      <c r="H334" s="19"/>
    </row>
    <row r="335" spans="1:8" ht="13.2" customHeight="1">
      <c r="B335" s="92" t="s">
        <v>194</v>
      </c>
      <c r="C335" s="93" t="s">
        <v>55</v>
      </c>
      <c r="D335" s="79">
        <v>0</v>
      </c>
      <c r="E335" s="128">
        <v>1561</v>
      </c>
      <c r="F335" s="127">
        <v>1561</v>
      </c>
      <c r="G335" s="79">
        <v>0</v>
      </c>
      <c r="H335" s="19"/>
    </row>
    <row r="336" spans="1:8" ht="13.2" customHeight="1">
      <c r="A336" s="16" t="s">
        <v>6</v>
      </c>
      <c r="B336" s="30">
        <v>62</v>
      </c>
      <c r="C336" s="93" t="s">
        <v>54</v>
      </c>
      <c r="D336" s="108">
        <f>SUM(D329:D335)</f>
        <v>74657</v>
      </c>
      <c r="E336" s="108">
        <f t="shared" ref="E336:F336" si="59">SUM(E329:E335)</f>
        <v>207807</v>
      </c>
      <c r="F336" s="108">
        <f t="shared" si="59"/>
        <v>207807</v>
      </c>
      <c r="G336" s="108">
        <v>155380</v>
      </c>
      <c r="H336" s="19"/>
    </row>
    <row r="337" spans="1:8">
      <c r="B337" s="92"/>
      <c r="C337" s="93"/>
      <c r="D337" s="71"/>
      <c r="E337" s="71"/>
      <c r="F337" s="71"/>
      <c r="G337" s="61"/>
      <c r="H337" s="19"/>
    </row>
    <row r="338" spans="1:8" ht="13.2" customHeight="1">
      <c r="A338" s="32"/>
      <c r="B338" s="21">
        <v>63</v>
      </c>
      <c r="C338" s="73" t="s">
        <v>56</v>
      </c>
      <c r="D338" s="71"/>
      <c r="E338" s="61"/>
      <c r="F338" s="61"/>
      <c r="G338" s="61"/>
      <c r="H338" s="19"/>
    </row>
    <row r="339" spans="1:8" ht="13.2" customHeight="1">
      <c r="A339" s="32"/>
      <c r="B339" s="81" t="s">
        <v>195</v>
      </c>
      <c r="C339" s="73" t="s">
        <v>19</v>
      </c>
      <c r="D339" s="90">
        <v>2198</v>
      </c>
      <c r="E339" s="90">
        <v>6058</v>
      </c>
      <c r="F339" s="122">
        <v>6058</v>
      </c>
      <c r="G339" s="90">
        <v>3837</v>
      </c>
      <c r="H339" s="19"/>
    </row>
    <row r="340" spans="1:8" ht="13.2" customHeight="1">
      <c r="A340" s="32" t="s">
        <v>6</v>
      </c>
      <c r="B340" s="21">
        <v>63</v>
      </c>
      <c r="C340" s="73" t="s">
        <v>56</v>
      </c>
      <c r="D340" s="108">
        <f t="shared" ref="D340:F340" si="60">SUM(D338:D339)</f>
        <v>2198</v>
      </c>
      <c r="E340" s="108">
        <f t="shared" si="60"/>
        <v>6058</v>
      </c>
      <c r="F340" s="108">
        <f t="shared" si="60"/>
        <v>6058</v>
      </c>
      <c r="G340" s="108">
        <v>3837</v>
      </c>
      <c r="H340" s="19"/>
    </row>
    <row r="341" spans="1:8">
      <c r="A341" s="32"/>
      <c r="B341" s="21"/>
      <c r="C341" s="73"/>
      <c r="D341" s="95"/>
      <c r="E341" s="95"/>
      <c r="F341" s="95"/>
      <c r="G341" s="95"/>
      <c r="H341" s="19"/>
    </row>
    <row r="342" spans="1:8" ht="13.2" customHeight="1">
      <c r="A342" s="32"/>
      <c r="B342" s="21">
        <v>66</v>
      </c>
      <c r="C342" s="73" t="s">
        <v>109</v>
      </c>
      <c r="D342" s="71"/>
      <c r="E342" s="71"/>
      <c r="F342" s="71"/>
      <c r="G342" s="71"/>
      <c r="H342" s="19"/>
    </row>
    <row r="343" spans="1:8" ht="13.2" customHeight="1">
      <c r="A343" s="32"/>
      <c r="B343" s="21" t="s">
        <v>196</v>
      </c>
      <c r="C343" s="73" t="s">
        <v>14</v>
      </c>
      <c r="D343" s="122">
        <v>3136</v>
      </c>
      <c r="E343" s="122">
        <v>4386</v>
      </c>
      <c r="F343" s="122">
        <v>4386</v>
      </c>
      <c r="G343" s="122">
        <v>8059</v>
      </c>
      <c r="H343" s="19"/>
    </row>
    <row r="344" spans="1:8" s="184" customFormat="1" ht="13.2" customHeight="1">
      <c r="A344" s="32"/>
      <c r="B344" s="21" t="s">
        <v>410</v>
      </c>
      <c r="C344" s="73" t="s">
        <v>353</v>
      </c>
      <c r="D344" s="77">
        <v>0</v>
      </c>
      <c r="E344" s="77">
        <v>0</v>
      </c>
      <c r="F344" s="77">
        <v>0</v>
      </c>
      <c r="G344" s="122">
        <v>1941</v>
      </c>
    </row>
    <row r="345" spans="1:8" ht="13.2" customHeight="1">
      <c r="A345" s="32"/>
      <c r="B345" s="21" t="s">
        <v>441</v>
      </c>
      <c r="C345" s="73" t="s">
        <v>16</v>
      </c>
      <c r="D345" s="77">
        <v>0</v>
      </c>
      <c r="E345" s="77">
        <v>0</v>
      </c>
      <c r="F345" s="77">
        <v>0</v>
      </c>
      <c r="G345" s="122">
        <v>180</v>
      </c>
      <c r="H345" s="19"/>
    </row>
    <row r="346" spans="1:8" ht="13.2" customHeight="1">
      <c r="A346" s="32"/>
      <c r="B346" s="21" t="s">
        <v>442</v>
      </c>
      <c r="C346" s="73" t="s">
        <v>18</v>
      </c>
      <c r="D346" s="77">
        <v>0</v>
      </c>
      <c r="E346" s="77">
        <v>0</v>
      </c>
      <c r="F346" s="77">
        <v>0</v>
      </c>
      <c r="G346" s="122">
        <v>261</v>
      </c>
      <c r="H346" s="19"/>
    </row>
    <row r="347" spans="1:8" ht="13.2" customHeight="1">
      <c r="A347" s="32"/>
      <c r="B347" s="21" t="s">
        <v>443</v>
      </c>
      <c r="C347" s="73" t="s">
        <v>100</v>
      </c>
      <c r="D347" s="77">
        <v>0</v>
      </c>
      <c r="E347" s="77">
        <v>0</v>
      </c>
      <c r="F347" s="77">
        <v>0</v>
      </c>
      <c r="G347" s="122">
        <v>768</v>
      </c>
      <c r="H347" s="19"/>
    </row>
    <row r="348" spans="1:8">
      <c r="A348" s="32" t="s">
        <v>6</v>
      </c>
      <c r="B348" s="21">
        <v>66</v>
      </c>
      <c r="C348" s="73" t="s">
        <v>109</v>
      </c>
      <c r="D348" s="108">
        <f>SUM(D343:D347)</f>
        <v>3136</v>
      </c>
      <c r="E348" s="108">
        <f t="shared" ref="E348:F348" si="61">SUM(E343:E347)</f>
        <v>4386</v>
      </c>
      <c r="F348" s="108">
        <f t="shared" si="61"/>
        <v>4386</v>
      </c>
      <c r="G348" s="108">
        <v>11209</v>
      </c>
      <c r="H348" s="19"/>
    </row>
    <row r="349" spans="1:8">
      <c r="A349" s="32"/>
      <c r="B349" s="21"/>
      <c r="C349" s="73"/>
      <c r="D349" s="95"/>
      <c r="E349" s="95"/>
      <c r="F349" s="95"/>
      <c r="G349" s="95"/>
      <c r="H349" s="19"/>
    </row>
    <row r="350" spans="1:8" ht="13.2" customHeight="1">
      <c r="A350" s="32"/>
      <c r="B350" s="21">
        <v>67</v>
      </c>
      <c r="C350" s="73" t="s">
        <v>103</v>
      </c>
      <c r="D350" s="71"/>
      <c r="E350" s="71"/>
      <c r="F350" s="71"/>
      <c r="G350" s="71"/>
      <c r="H350" s="19"/>
    </row>
    <row r="351" spans="1:8" ht="13.2" customHeight="1">
      <c r="A351" s="32"/>
      <c r="B351" s="21" t="s">
        <v>197</v>
      </c>
      <c r="C351" s="73" t="s">
        <v>14</v>
      </c>
      <c r="D351" s="122">
        <v>5759</v>
      </c>
      <c r="E351" s="122">
        <v>7665</v>
      </c>
      <c r="F351" s="122">
        <v>7665</v>
      </c>
      <c r="G351" s="122">
        <v>17208</v>
      </c>
      <c r="H351" s="19"/>
    </row>
    <row r="352" spans="1:8" s="184" customFormat="1" ht="13.2" customHeight="1">
      <c r="A352" s="32"/>
      <c r="B352" s="21" t="s">
        <v>411</v>
      </c>
      <c r="C352" s="73" t="s">
        <v>353</v>
      </c>
      <c r="D352" s="77">
        <v>0</v>
      </c>
      <c r="E352" s="77">
        <v>0</v>
      </c>
      <c r="F352" s="77">
        <v>0</v>
      </c>
      <c r="G352" s="122">
        <v>1760</v>
      </c>
    </row>
    <row r="353" spans="1:8" ht="13.2" customHeight="1">
      <c r="A353" s="32"/>
      <c r="B353" s="21" t="s">
        <v>444</v>
      </c>
      <c r="C353" s="73" t="s">
        <v>16</v>
      </c>
      <c r="D353" s="77">
        <v>0</v>
      </c>
      <c r="E353" s="77">
        <v>0</v>
      </c>
      <c r="F353" s="77">
        <v>0</v>
      </c>
      <c r="G353" s="122">
        <v>252</v>
      </c>
      <c r="H353" s="19"/>
    </row>
    <row r="354" spans="1:8" ht="13.2" customHeight="1">
      <c r="A354" s="32"/>
      <c r="B354" s="21" t="s">
        <v>445</v>
      </c>
      <c r="C354" s="73" t="s">
        <v>18</v>
      </c>
      <c r="D354" s="77">
        <v>0</v>
      </c>
      <c r="E354" s="77">
        <v>0</v>
      </c>
      <c r="F354" s="77">
        <v>0</v>
      </c>
      <c r="G354" s="122">
        <v>320</v>
      </c>
      <c r="H354" s="19"/>
    </row>
    <row r="355" spans="1:8" ht="13.2" customHeight="1">
      <c r="A355" s="32"/>
      <c r="B355" s="21" t="s">
        <v>446</v>
      </c>
      <c r="C355" s="73" t="s">
        <v>100</v>
      </c>
      <c r="D355" s="97">
        <v>0</v>
      </c>
      <c r="E355" s="97">
        <v>0</v>
      </c>
      <c r="F355" s="97">
        <v>0</v>
      </c>
      <c r="G355" s="123">
        <v>612</v>
      </c>
      <c r="H355" s="19"/>
    </row>
    <row r="356" spans="1:8" ht="13.2" customHeight="1">
      <c r="A356" s="32" t="s">
        <v>6</v>
      </c>
      <c r="B356" s="21">
        <v>67</v>
      </c>
      <c r="C356" s="73" t="s">
        <v>103</v>
      </c>
      <c r="D356" s="123">
        <f>SUM(D351:D355)</f>
        <v>5759</v>
      </c>
      <c r="E356" s="123">
        <f t="shared" ref="E356:F356" si="62">SUM(E351:E355)</f>
        <v>7665</v>
      </c>
      <c r="F356" s="123">
        <f t="shared" si="62"/>
        <v>7665</v>
      </c>
      <c r="G356" s="123">
        <v>20152</v>
      </c>
      <c r="H356" s="19"/>
    </row>
    <row r="357" spans="1:8">
      <c r="A357" s="32"/>
      <c r="B357" s="21"/>
      <c r="C357" s="73"/>
      <c r="D357" s="71"/>
      <c r="E357" s="71"/>
      <c r="F357" s="71"/>
      <c r="G357" s="71"/>
      <c r="H357" s="19"/>
    </row>
    <row r="358" spans="1:8">
      <c r="A358" s="32"/>
      <c r="B358" s="21">
        <v>68</v>
      </c>
      <c r="C358" s="73" t="s">
        <v>159</v>
      </c>
      <c r="D358" s="71"/>
      <c r="E358" s="71"/>
      <c r="F358" s="71"/>
      <c r="G358" s="71"/>
      <c r="H358" s="19"/>
    </row>
    <row r="359" spans="1:8">
      <c r="A359" s="32"/>
      <c r="B359" s="21" t="s">
        <v>198</v>
      </c>
      <c r="C359" s="73" t="s">
        <v>14</v>
      </c>
      <c r="D359" s="122">
        <v>5444</v>
      </c>
      <c r="E359" s="122">
        <v>5386</v>
      </c>
      <c r="F359" s="122">
        <v>5386</v>
      </c>
      <c r="G359" s="122">
        <v>11287</v>
      </c>
      <c r="H359" s="19"/>
    </row>
    <row r="360" spans="1:8" s="184" customFormat="1">
      <c r="A360" s="65"/>
      <c r="B360" s="194" t="s">
        <v>412</v>
      </c>
      <c r="C360" s="66" t="s">
        <v>353</v>
      </c>
      <c r="D360" s="97">
        <v>0</v>
      </c>
      <c r="E360" s="97">
        <v>0</v>
      </c>
      <c r="F360" s="97">
        <v>0</v>
      </c>
      <c r="G360" s="123">
        <v>2825</v>
      </c>
    </row>
    <row r="361" spans="1:8">
      <c r="A361" s="32"/>
      <c r="B361" s="21" t="s">
        <v>447</v>
      </c>
      <c r="C361" s="73" t="s">
        <v>16</v>
      </c>
      <c r="D361" s="77">
        <v>0</v>
      </c>
      <c r="E361" s="77">
        <v>0</v>
      </c>
      <c r="F361" s="77">
        <v>0</v>
      </c>
      <c r="G361" s="122">
        <v>216</v>
      </c>
      <c r="H361" s="19"/>
    </row>
    <row r="362" spans="1:8">
      <c r="A362" s="32"/>
      <c r="B362" s="21" t="s">
        <v>448</v>
      </c>
      <c r="C362" s="73" t="s">
        <v>18</v>
      </c>
      <c r="D362" s="77">
        <v>0</v>
      </c>
      <c r="E362" s="77">
        <v>0</v>
      </c>
      <c r="F362" s="77">
        <v>0</v>
      </c>
      <c r="G362" s="122">
        <v>292</v>
      </c>
      <c r="H362" s="19"/>
    </row>
    <row r="363" spans="1:8">
      <c r="A363" s="32"/>
      <c r="B363" s="21" t="s">
        <v>449</v>
      </c>
      <c r="C363" s="73" t="s">
        <v>100</v>
      </c>
      <c r="D363" s="77">
        <v>0</v>
      </c>
      <c r="E363" s="77">
        <v>0</v>
      </c>
      <c r="F363" s="77">
        <v>0</v>
      </c>
      <c r="G363" s="122">
        <v>240</v>
      </c>
      <c r="H363" s="19"/>
    </row>
    <row r="364" spans="1:8">
      <c r="A364" s="32" t="s">
        <v>6</v>
      </c>
      <c r="B364" s="21">
        <v>68</v>
      </c>
      <c r="C364" s="73" t="s">
        <v>159</v>
      </c>
      <c r="D364" s="108">
        <f>SUM(D359:D363)</f>
        <v>5444</v>
      </c>
      <c r="E364" s="108">
        <f t="shared" ref="E364:F364" si="63">SUM(E359:E363)</f>
        <v>5386</v>
      </c>
      <c r="F364" s="108">
        <f t="shared" si="63"/>
        <v>5386</v>
      </c>
      <c r="G364" s="108">
        <v>14860</v>
      </c>
      <c r="H364" s="19"/>
    </row>
    <row r="365" spans="1:8" ht="10.8" customHeight="1">
      <c r="A365" s="32"/>
      <c r="B365" s="21"/>
      <c r="C365" s="73"/>
      <c r="D365" s="71"/>
      <c r="E365" s="71"/>
      <c r="F365" s="71"/>
      <c r="G365" s="71"/>
      <c r="H365" s="19"/>
    </row>
    <row r="366" spans="1:8">
      <c r="A366" s="32"/>
      <c r="B366" s="21">
        <v>69</v>
      </c>
      <c r="C366" s="73" t="s">
        <v>160</v>
      </c>
      <c r="D366" s="71"/>
      <c r="E366" s="71"/>
      <c r="F366" s="71"/>
      <c r="G366" s="71"/>
      <c r="H366" s="19"/>
    </row>
    <row r="367" spans="1:8">
      <c r="A367" s="32"/>
      <c r="B367" s="21" t="s">
        <v>199</v>
      </c>
      <c r="C367" s="73" t="s">
        <v>14</v>
      </c>
      <c r="D367" s="122">
        <v>4111</v>
      </c>
      <c r="E367" s="122">
        <v>4961</v>
      </c>
      <c r="F367" s="122">
        <v>4961</v>
      </c>
      <c r="G367" s="122">
        <v>5870</v>
      </c>
      <c r="H367" s="19"/>
    </row>
    <row r="368" spans="1:8" s="184" customFormat="1">
      <c r="A368" s="32"/>
      <c r="B368" s="21" t="s">
        <v>413</v>
      </c>
      <c r="C368" s="73" t="s">
        <v>353</v>
      </c>
      <c r="D368" s="77">
        <v>0</v>
      </c>
      <c r="E368" s="77">
        <v>0</v>
      </c>
      <c r="F368" s="77">
        <v>0</v>
      </c>
      <c r="G368" s="122">
        <v>2127</v>
      </c>
    </row>
    <row r="369" spans="1:8">
      <c r="A369" s="32"/>
      <c r="B369" s="21" t="s">
        <v>450</v>
      </c>
      <c r="C369" s="73" t="s">
        <v>16</v>
      </c>
      <c r="D369" s="77">
        <v>0</v>
      </c>
      <c r="E369" s="77">
        <v>0</v>
      </c>
      <c r="F369" s="77">
        <v>0</v>
      </c>
      <c r="G369" s="122">
        <v>180</v>
      </c>
      <c r="H369" s="19"/>
    </row>
    <row r="370" spans="1:8">
      <c r="A370" s="32"/>
      <c r="B370" s="21" t="s">
        <v>451</v>
      </c>
      <c r="C370" s="73" t="s">
        <v>18</v>
      </c>
      <c r="D370" s="77">
        <v>0</v>
      </c>
      <c r="E370" s="77">
        <v>0</v>
      </c>
      <c r="F370" s="77">
        <v>0</v>
      </c>
      <c r="G370" s="122">
        <v>247</v>
      </c>
      <c r="H370" s="19"/>
    </row>
    <row r="371" spans="1:8">
      <c r="A371" s="32" t="s">
        <v>6</v>
      </c>
      <c r="B371" s="21">
        <v>69</v>
      </c>
      <c r="C371" s="73" t="s">
        <v>160</v>
      </c>
      <c r="D371" s="108">
        <f t="shared" ref="D371:F371" si="64">SUM(D367:D370)</f>
        <v>4111</v>
      </c>
      <c r="E371" s="108">
        <f t="shared" si="64"/>
        <v>4961</v>
      </c>
      <c r="F371" s="108">
        <f t="shared" si="64"/>
        <v>4961</v>
      </c>
      <c r="G371" s="108">
        <v>8424</v>
      </c>
      <c r="H371" s="19"/>
    </row>
    <row r="372" spans="1:8" ht="10.8" customHeight="1">
      <c r="A372" s="32"/>
      <c r="B372" s="64"/>
      <c r="C372" s="57"/>
      <c r="D372" s="71"/>
      <c r="E372" s="71"/>
      <c r="F372" s="71"/>
      <c r="G372" s="71"/>
      <c r="H372" s="19"/>
    </row>
    <row r="373" spans="1:8" ht="13.95" customHeight="1">
      <c r="A373" s="32"/>
      <c r="B373" s="129">
        <v>70</v>
      </c>
      <c r="C373" s="103" t="s">
        <v>307</v>
      </c>
      <c r="D373" s="71"/>
      <c r="E373" s="71"/>
      <c r="F373" s="71"/>
      <c r="G373" s="71"/>
      <c r="H373" s="19"/>
    </row>
    <row r="374" spans="1:8" s="131" customFormat="1" ht="26.4">
      <c r="A374" s="32"/>
      <c r="B374" s="195" t="s">
        <v>308</v>
      </c>
      <c r="C374" s="130" t="s">
        <v>379</v>
      </c>
      <c r="D374" s="122">
        <v>310</v>
      </c>
      <c r="E374" s="122">
        <v>5579</v>
      </c>
      <c r="F374" s="37">
        <v>5579</v>
      </c>
      <c r="G374" s="122">
        <v>6671</v>
      </c>
    </row>
    <row r="375" spans="1:8" ht="26.4">
      <c r="A375" s="32"/>
      <c r="B375" s="195" t="s">
        <v>317</v>
      </c>
      <c r="C375" s="132" t="s">
        <v>325</v>
      </c>
      <c r="D375" s="122">
        <v>600</v>
      </c>
      <c r="E375" s="122">
        <v>560</v>
      </c>
      <c r="F375" s="122">
        <v>560</v>
      </c>
      <c r="G375" s="122">
        <v>500</v>
      </c>
      <c r="H375" s="19"/>
    </row>
    <row r="376" spans="1:8" ht="13.95" customHeight="1">
      <c r="A376" s="32" t="s">
        <v>6</v>
      </c>
      <c r="B376" s="129">
        <v>70</v>
      </c>
      <c r="C376" s="103" t="s">
        <v>307</v>
      </c>
      <c r="D376" s="108">
        <f>D374+D375</f>
        <v>910</v>
      </c>
      <c r="E376" s="108">
        <f t="shared" ref="E376:F376" si="65">E374+E375</f>
        <v>6139</v>
      </c>
      <c r="F376" s="125">
        <f t="shared" si="65"/>
        <v>6139</v>
      </c>
      <c r="G376" s="125">
        <v>7171</v>
      </c>
      <c r="H376" s="19"/>
    </row>
    <row r="377" spans="1:8" ht="13.95" customHeight="1">
      <c r="A377" s="32" t="s">
        <v>6</v>
      </c>
      <c r="B377" s="21">
        <v>52</v>
      </c>
      <c r="C377" s="93" t="s">
        <v>277</v>
      </c>
      <c r="D377" s="119">
        <f t="shared" ref="D377:F377" si="66">D340+D336+D348+D326+D318+D310+D302+D294+D286+D356+D278+D270+D262+D364+D371+D376</f>
        <v>135093</v>
      </c>
      <c r="E377" s="119">
        <f t="shared" si="66"/>
        <v>285548</v>
      </c>
      <c r="F377" s="119">
        <f t="shared" si="66"/>
        <v>285548</v>
      </c>
      <c r="G377" s="119">
        <v>354628</v>
      </c>
      <c r="H377" s="19"/>
    </row>
    <row r="378" spans="1:8" ht="12.6" customHeight="1">
      <c r="A378" s="32"/>
      <c r="B378" s="21"/>
      <c r="C378" s="93"/>
      <c r="D378" s="71"/>
      <c r="E378" s="71"/>
      <c r="F378" s="71"/>
      <c r="G378" s="71"/>
      <c r="H378" s="19"/>
    </row>
    <row r="379" spans="1:8" ht="27" customHeight="1">
      <c r="A379" s="32"/>
      <c r="B379" s="21">
        <v>54</v>
      </c>
      <c r="C379" s="73" t="s">
        <v>290</v>
      </c>
      <c r="D379" s="87"/>
      <c r="E379" s="106"/>
      <c r="F379" s="71"/>
      <c r="G379" s="106"/>
      <c r="H379" s="19"/>
    </row>
    <row r="380" spans="1:8" ht="13.95" customHeight="1">
      <c r="A380" s="32"/>
      <c r="B380" s="81" t="s">
        <v>206</v>
      </c>
      <c r="C380" s="74" t="s">
        <v>289</v>
      </c>
      <c r="D380" s="122">
        <v>392</v>
      </c>
      <c r="E380" s="77">
        <v>0</v>
      </c>
      <c r="F380" s="77">
        <v>0</v>
      </c>
      <c r="G380" s="77">
        <v>0</v>
      </c>
      <c r="H380" s="19"/>
    </row>
    <row r="381" spans="1:8" ht="39.6">
      <c r="A381" s="32"/>
      <c r="B381" s="81" t="s">
        <v>291</v>
      </c>
      <c r="C381" s="74" t="s">
        <v>525</v>
      </c>
      <c r="D381" s="97">
        <v>0</v>
      </c>
      <c r="E381" s="123">
        <v>170</v>
      </c>
      <c r="F381" s="123">
        <v>170</v>
      </c>
      <c r="G381" s="97">
        <v>0</v>
      </c>
      <c r="H381" s="19"/>
    </row>
    <row r="382" spans="1:8" ht="28.95" customHeight="1">
      <c r="A382" s="32" t="s">
        <v>6</v>
      </c>
      <c r="B382" s="21">
        <v>54</v>
      </c>
      <c r="C382" s="73" t="s">
        <v>380</v>
      </c>
      <c r="D382" s="123">
        <f>D380+D381</f>
        <v>392</v>
      </c>
      <c r="E382" s="123">
        <f t="shared" ref="E382:F382" si="67">E380+E381</f>
        <v>170</v>
      </c>
      <c r="F382" s="123">
        <f t="shared" si="67"/>
        <v>170</v>
      </c>
      <c r="G382" s="97">
        <v>0</v>
      </c>
      <c r="H382" s="19"/>
    </row>
    <row r="383" spans="1:8">
      <c r="A383" s="32"/>
      <c r="B383" s="21"/>
      <c r="C383" s="73"/>
      <c r="D383" s="106"/>
      <c r="E383" s="106"/>
      <c r="F383" s="106"/>
      <c r="G383" s="106"/>
      <c r="H383" s="19"/>
    </row>
    <row r="384" spans="1:8" ht="14.1" customHeight="1">
      <c r="B384" s="30">
        <v>62</v>
      </c>
      <c r="C384" s="93" t="s">
        <v>57</v>
      </c>
      <c r="D384" s="61"/>
      <c r="E384" s="61"/>
      <c r="F384" s="61"/>
      <c r="G384" s="61"/>
      <c r="H384" s="19"/>
    </row>
    <row r="385" spans="1:8" ht="26.4">
      <c r="A385" s="32"/>
      <c r="B385" s="81" t="s">
        <v>139</v>
      </c>
      <c r="C385" s="73" t="s">
        <v>212</v>
      </c>
      <c r="D385" s="122">
        <v>4000</v>
      </c>
      <c r="E385" s="122">
        <v>1500</v>
      </c>
      <c r="F385" s="37">
        <f>1500+E385</f>
        <v>3000</v>
      </c>
      <c r="G385" s="90">
        <v>4000</v>
      </c>
      <c r="H385" s="19"/>
    </row>
    <row r="386" spans="1:8" ht="26.4">
      <c r="A386" s="32"/>
      <c r="B386" s="81" t="s">
        <v>392</v>
      </c>
      <c r="C386" s="74" t="s">
        <v>393</v>
      </c>
      <c r="D386" s="77">
        <v>0</v>
      </c>
      <c r="E386" s="77">
        <v>0</v>
      </c>
      <c r="F386" s="37">
        <v>1561</v>
      </c>
      <c r="G386" s="90">
        <v>1490</v>
      </c>
      <c r="H386" s="19"/>
    </row>
    <row r="387" spans="1:8" ht="26.4">
      <c r="A387" s="32"/>
      <c r="B387" s="81" t="s">
        <v>463</v>
      </c>
      <c r="C387" s="74" t="s">
        <v>488</v>
      </c>
      <c r="D387" s="77">
        <v>0</v>
      </c>
      <c r="E387" s="77">
        <v>0</v>
      </c>
      <c r="F387" s="77">
        <v>0</v>
      </c>
      <c r="G387" s="90">
        <v>150</v>
      </c>
      <c r="H387" s="19"/>
    </row>
    <row r="388" spans="1:8" ht="14.1" customHeight="1">
      <c r="A388" s="32" t="s">
        <v>6</v>
      </c>
      <c r="B388" s="21">
        <v>62</v>
      </c>
      <c r="C388" s="73" t="s">
        <v>57</v>
      </c>
      <c r="D388" s="125">
        <f>SUM(D385:D387)</f>
        <v>4000</v>
      </c>
      <c r="E388" s="125">
        <f t="shared" ref="E388:F388" si="68">SUM(E385:E387)</f>
        <v>1500</v>
      </c>
      <c r="F388" s="125">
        <f t="shared" si="68"/>
        <v>4561</v>
      </c>
      <c r="G388" s="125">
        <v>5640</v>
      </c>
      <c r="H388" s="19"/>
    </row>
    <row r="389" spans="1:8">
      <c r="A389" s="32"/>
      <c r="B389" s="21"/>
      <c r="C389" s="73"/>
      <c r="D389" s="71"/>
      <c r="E389" s="71"/>
      <c r="F389" s="71"/>
      <c r="G389" s="71"/>
      <c r="H389" s="19"/>
    </row>
    <row r="390" spans="1:8" ht="14.1" customHeight="1">
      <c r="B390" s="21">
        <v>63</v>
      </c>
      <c r="C390" s="73" t="s">
        <v>163</v>
      </c>
      <c r="D390" s="71"/>
      <c r="E390" s="71"/>
      <c r="F390" s="71"/>
      <c r="G390" s="71"/>
      <c r="H390" s="19"/>
    </row>
    <row r="391" spans="1:8" ht="14.1" customHeight="1">
      <c r="A391" s="32"/>
      <c r="B391" s="21">
        <v>63</v>
      </c>
      <c r="C391" s="73" t="s">
        <v>157</v>
      </c>
      <c r="D391" s="71"/>
      <c r="E391" s="71"/>
      <c r="F391" s="71"/>
      <c r="G391" s="71"/>
      <c r="H391" s="19"/>
    </row>
    <row r="392" spans="1:8" ht="14.1" customHeight="1">
      <c r="A392" s="32"/>
      <c r="B392" s="81" t="s">
        <v>156</v>
      </c>
      <c r="C392" s="73" t="s">
        <v>19</v>
      </c>
      <c r="D392" s="123">
        <v>13000</v>
      </c>
      <c r="E392" s="123">
        <v>22500</v>
      </c>
      <c r="F392" s="123">
        <v>22500</v>
      </c>
      <c r="G392" s="123">
        <v>25000</v>
      </c>
      <c r="H392" s="19"/>
    </row>
    <row r="393" spans="1:8" ht="14.1" customHeight="1">
      <c r="A393" s="32" t="s">
        <v>6</v>
      </c>
      <c r="B393" s="21">
        <v>63</v>
      </c>
      <c r="C393" s="73" t="s">
        <v>163</v>
      </c>
      <c r="D393" s="123">
        <f t="shared" ref="D393:F393" si="69">D392</f>
        <v>13000</v>
      </c>
      <c r="E393" s="123">
        <f t="shared" si="69"/>
        <v>22500</v>
      </c>
      <c r="F393" s="123">
        <f t="shared" si="69"/>
        <v>22500</v>
      </c>
      <c r="G393" s="123">
        <v>25000</v>
      </c>
      <c r="H393" s="19"/>
    </row>
    <row r="394" spans="1:8">
      <c r="A394" s="32"/>
      <c r="B394" s="81"/>
      <c r="C394" s="73"/>
      <c r="D394" s="106"/>
      <c r="E394" s="106"/>
      <c r="F394" s="106"/>
      <c r="G394" s="106"/>
      <c r="H394" s="19"/>
    </row>
    <row r="395" spans="1:8" ht="14.7" customHeight="1">
      <c r="B395" s="30">
        <v>64</v>
      </c>
      <c r="C395" s="73" t="s">
        <v>301</v>
      </c>
      <c r="D395" s="106"/>
      <c r="E395" s="106"/>
      <c r="F395" s="106"/>
      <c r="G395" s="106"/>
      <c r="H395" s="19"/>
    </row>
    <row r="396" spans="1:8" ht="14.1" customHeight="1">
      <c r="B396" s="92" t="s">
        <v>112</v>
      </c>
      <c r="C396" s="73" t="s">
        <v>289</v>
      </c>
      <c r="D396" s="122">
        <v>55000</v>
      </c>
      <c r="E396" s="122">
        <v>91500</v>
      </c>
      <c r="F396" s="122">
        <v>91500</v>
      </c>
      <c r="G396" s="122">
        <v>100000</v>
      </c>
      <c r="H396" s="19"/>
    </row>
    <row r="397" spans="1:8" ht="14.1" customHeight="1">
      <c r="B397" s="133" t="s">
        <v>349</v>
      </c>
      <c r="C397" s="103" t="s">
        <v>350</v>
      </c>
      <c r="D397" s="122">
        <v>5000</v>
      </c>
      <c r="E397" s="122">
        <v>5000</v>
      </c>
      <c r="F397" s="37">
        <f>E397+1000</f>
        <v>6000</v>
      </c>
      <c r="G397" s="122">
        <v>5000</v>
      </c>
      <c r="H397" s="19"/>
    </row>
    <row r="398" spans="1:8" ht="14.1" customHeight="1">
      <c r="B398" s="133" t="s">
        <v>351</v>
      </c>
      <c r="C398" s="103" t="s">
        <v>352</v>
      </c>
      <c r="D398" s="122">
        <v>2000</v>
      </c>
      <c r="E398" s="122">
        <v>2000</v>
      </c>
      <c r="F398" s="119">
        <v>2000</v>
      </c>
      <c r="G398" s="123">
        <v>1500</v>
      </c>
      <c r="H398" s="19"/>
    </row>
    <row r="399" spans="1:8" ht="14.7" customHeight="1">
      <c r="A399" s="32" t="s">
        <v>6</v>
      </c>
      <c r="B399" s="21">
        <v>64</v>
      </c>
      <c r="C399" s="73" t="s">
        <v>345</v>
      </c>
      <c r="D399" s="108">
        <f t="shared" ref="D399:F399" si="70">SUM(D396:D398)</f>
        <v>62000</v>
      </c>
      <c r="E399" s="108">
        <f t="shared" si="70"/>
        <v>98500</v>
      </c>
      <c r="F399" s="108">
        <f t="shared" si="70"/>
        <v>99500</v>
      </c>
      <c r="G399" s="108">
        <v>106500</v>
      </c>
      <c r="H399" s="19"/>
    </row>
    <row r="400" spans="1:8">
      <c r="A400" s="32"/>
      <c r="B400" s="21"/>
      <c r="C400" s="73"/>
      <c r="D400" s="106"/>
      <c r="E400" s="106"/>
      <c r="F400" s="106"/>
      <c r="G400" s="106"/>
      <c r="H400" s="19"/>
    </row>
    <row r="401" spans="1:8">
      <c r="A401" s="32"/>
      <c r="B401" s="21">
        <v>65</v>
      </c>
      <c r="C401" s="73" t="s">
        <v>278</v>
      </c>
      <c r="D401" s="106"/>
      <c r="E401" s="106"/>
      <c r="F401" s="106"/>
      <c r="G401" s="106"/>
      <c r="H401" s="19"/>
    </row>
    <row r="402" spans="1:8" ht="26.4">
      <c r="A402" s="32"/>
      <c r="B402" s="21" t="s">
        <v>245</v>
      </c>
      <c r="C402" s="73" t="s">
        <v>504</v>
      </c>
      <c r="D402" s="122">
        <v>3706</v>
      </c>
      <c r="E402" s="77">
        <v>0</v>
      </c>
      <c r="F402" s="77">
        <v>0</v>
      </c>
      <c r="G402" s="77">
        <v>0</v>
      </c>
      <c r="H402" s="19"/>
    </row>
    <row r="403" spans="1:8" ht="26.4">
      <c r="A403" s="65"/>
      <c r="B403" s="194" t="s">
        <v>288</v>
      </c>
      <c r="C403" s="66" t="s">
        <v>489</v>
      </c>
      <c r="D403" s="123">
        <v>800</v>
      </c>
      <c r="E403" s="97">
        <v>0</v>
      </c>
      <c r="F403" s="97">
        <v>0</v>
      </c>
      <c r="G403" s="97">
        <v>0</v>
      </c>
      <c r="H403" s="19"/>
    </row>
    <row r="404" spans="1:8" ht="26.4">
      <c r="A404" s="32"/>
      <c r="B404" s="21" t="s">
        <v>354</v>
      </c>
      <c r="C404" s="74" t="s">
        <v>355</v>
      </c>
      <c r="D404" s="77">
        <v>0</v>
      </c>
      <c r="E404" s="122">
        <v>31991</v>
      </c>
      <c r="F404" s="122">
        <v>31991</v>
      </c>
      <c r="G404" s="122">
        <v>46917</v>
      </c>
      <c r="H404" s="19"/>
    </row>
    <row r="405" spans="1:8" ht="26.4">
      <c r="A405" s="32"/>
      <c r="B405" s="21" t="s">
        <v>464</v>
      </c>
      <c r="C405" s="74" t="s">
        <v>465</v>
      </c>
      <c r="D405" s="97">
        <v>0</v>
      </c>
      <c r="E405" s="97">
        <v>0</v>
      </c>
      <c r="F405" s="97">
        <v>0</v>
      </c>
      <c r="G405" s="123">
        <v>2500</v>
      </c>
      <c r="H405" s="19"/>
    </row>
    <row r="406" spans="1:8" ht="14.85" customHeight="1">
      <c r="A406" s="32" t="s">
        <v>6</v>
      </c>
      <c r="B406" s="21">
        <v>65</v>
      </c>
      <c r="C406" s="73" t="s">
        <v>278</v>
      </c>
      <c r="D406" s="123">
        <f>SUM(D402:D405)</f>
        <v>4506</v>
      </c>
      <c r="E406" s="123">
        <f t="shared" ref="E406:F406" si="71">SUM(E402:E405)</f>
        <v>31991</v>
      </c>
      <c r="F406" s="123">
        <f t="shared" si="71"/>
        <v>31991</v>
      </c>
      <c r="G406" s="123">
        <v>49417</v>
      </c>
      <c r="H406" s="19"/>
    </row>
    <row r="407" spans="1:8" ht="14.85" customHeight="1">
      <c r="A407" s="32" t="s">
        <v>6</v>
      </c>
      <c r="B407" s="64">
        <v>2.1019999999999999</v>
      </c>
      <c r="C407" s="57" t="s">
        <v>53</v>
      </c>
      <c r="D407" s="98">
        <f t="shared" ref="D407:F407" si="72">D388+D393+D399+D382+D377+D406</f>
        <v>218991</v>
      </c>
      <c r="E407" s="98">
        <f t="shared" si="72"/>
        <v>440209</v>
      </c>
      <c r="F407" s="98">
        <f t="shared" si="72"/>
        <v>444270</v>
      </c>
      <c r="G407" s="98">
        <v>541185</v>
      </c>
      <c r="H407" s="19"/>
    </row>
    <row r="408" spans="1:8" ht="14.85" customHeight="1">
      <c r="A408" s="32"/>
      <c r="B408" s="70"/>
      <c r="C408" s="57"/>
      <c r="D408" s="61"/>
      <c r="E408" s="61"/>
      <c r="F408" s="61"/>
      <c r="G408" s="61"/>
      <c r="H408" s="19"/>
    </row>
    <row r="409" spans="1:8" ht="14.85" customHeight="1">
      <c r="A409" s="32"/>
      <c r="B409" s="64">
        <v>2.1030000000000002</v>
      </c>
      <c r="C409" s="57" t="s">
        <v>58</v>
      </c>
      <c r="D409" s="71"/>
      <c r="E409" s="71"/>
      <c r="F409" s="71"/>
      <c r="G409" s="71"/>
      <c r="H409" s="19"/>
    </row>
    <row r="410" spans="1:8" ht="28.5" customHeight="1">
      <c r="A410" s="32"/>
      <c r="B410" s="21">
        <v>53</v>
      </c>
      <c r="C410" s="73" t="s">
        <v>215</v>
      </c>
      <c r="D410" s="61"/>
      <c r="E410" s="87"/>
      <c r="F410" s="61"/>
      <c r="G410" s="87"/>
      <c r="H410" s="19"/>
    </row>
    <row r="411" spans="1:8" ht="26.4">
      <c r="A411" s="32"/>
      <c r="B411" s="21" t="s">
        <v>202</v>
      </c>
      <c r="C411" s="73" t="s">
        <v>203</v>
      </c>
      <c r="D411" s="90">
        <v>198</v>
      </c>
      <c r="E411" s="90">
        <v>400</v>
      </c>
      <c r="F411" s="90">
        <v>400</v>
      </c>
      <c r="G411" s="122">
        <v>400</v>
      </c>
      <c r="H411" s="19"/>
    </row>
    <row r="412" spans="1:8" ht="26.4">
      <c r="A412" s="32"/>
      <c r="B412" s="21" t="s">
        <v>242</v>
      </c>
      <c r="C412" s="73" t="s">
        <v>505</v>
      </c>
      <c r="D412" s="75">
        <v>0</v>
      </c>
      <c r="E412" s="122">
        <v>1</v>
      </c>
      <c r="F412" s="122">
        <v>1</v>
      </c>
      <c r="G412" s="122">
        <v>1</v>
      </c>
      <c r="H412" s="19"/>
    </row>
    <row r="413" spans="1:8">
      <c r="A413" s="32"/>
      <c r="B413" s="21" t="s">
        <v>243</v>
      </c>
      <c r="C413" s="73" t="s">
        <v>244</v>
      </c>
      <c r="D413" s="90">
        <v>673</v>
      </c>
      <c r="E413" s="122">
        <v>1500</v>
      </c>
      <c r="F413" s="122">
        <v>1500</v>
      </c>
      <c r="G413" s="122">
        <v>1500</v>
      </c>
      <c r="H413" s="19"/>
    </row>
    <row r="414" spans="1:8" ht="26.4">
      <c r="A414" s="32"/>
      <c r="B414" s="21" t="s">
        <v>246</v>
      </c>
      <c r="C414" s="73" t="s">
        <v>326</v>
      </c>
      <c r="D414" s="90">
        <v>1432</v>
      </c>
      <c r="E414" s="122">
        <v>3000</v>
      </c>
      <c r="F414" s="122">
        <v>3000</v>
      </c>
      <c r="G414" s="122">
        <v>1</v>
      </c>
      <c r="H414" s="19"/>
    </row>
    <row r="415" spans="1:8">
      <c r="A415" s="32"/>
      <c r="B415" s="21" t="s">
        <v>248</v>
      </c>
      <c r="C415" s="73" t="s">
        <v>247</v>
      </c>
      <c r="D415" s="90">
        <v>187</v>
      </c>
      <c r="E415" s="122">
        <v>1000</v>
      </c>
      <c r="F415" s="122">
        <v>1000</v>
      </c>
      <c r="G415" s="122">
        <v>500</v>
      </c>
      <c r="H415" s="19"/>
    </row>
    <row r="416" spans="1:8">
      <c r="A416" s="32"/>
      <c r="B416" s="21" t="s">
        <v>249</v>
      </c>
      <c r="C416" s="73" t="s">
        <v>250</v>
      </c>
      <c r="D416" s="90">
        <v>1045</v>
      </c>
      <c r="E416" s="122">
        <v>1200</v>
      </c>
      <c r="F416" s="122">
        <v>1200</v>
      </c>
      <c r="G416" s="122">
        <v>2100</v>
      </c>
      <c r="H416" s="19"/>
    </row>
    <row r="417" spans="1:8">
      <c r="A417" s="32"/>
      <c r="B417" s="21" t="s">
        <v>251</v>
      </c>
      <c r="C417" s="73" t="s">
        <v>252</v>
      </c>
      <c r="D417" s="75">
        <v>0</v>
      </c>
      <c r="E417" s="122">
        <v>2213</v>
      </c>
      <c r="F417" s="122">
        <v>2213</v>
      </c>
      <c r="G417" s="122">
        <v>1</v>
      </c>
      <c r="H417" s="19"/>
    </row>
    <row r="418" spans="1:8">
      <c r="A418" s="32"/>
      <c r="B418" s="21" t="s">
        <v>318</v>
      </c>
      <c r="C418" s="73" t="s">
        <v>328</v>
      </c>
      <c r="D418" s="90">
        <v>200</v>
      </c>
      <c r="E418" s="90">
        <v>100</v>
      </c>
      <c r="F418" s="90">
        <v>100</v>
      </c>
      <c r="G418" s="122">
        <v>150</v>
      </c>
      <c r="H418" s="19"/>
    </row>
    <row r="419" spans="1:8">
      <c r="A419" s="32"/>
      <c r="B419" s="21" t="s">
        <v>319</v>
      </c>
      <c r="C419" s="73" t="s">
        <v>491</v>
      </c>
      <c r="D419" s="90">
        <v>139</v>
      </c>
      <c r="E419" s="90">
        <v>140</v>
      </c>
      <c r="F419" s="90">
        <v>140</v>
      </c>
      <c r="G419" s="77">
        <v>0</v>
      </c>
      <c r="H419" s="19"/>
    </row>
    <row r="420" spans="1:8">
      <c r="A420" s="32"/>
      <c r="B420" s="21" t="s">
        <v>356</v>
      </c>
      <c r="C420" s="73" t="s">
        <v>357</v>
      </c>
      <c r="D420" s="75">
        <v>0</v>
      </c>
      <c r="E420" s="90">
        <v>10000</v>
      </c>
      <c r="F420" s="90">
        <v>10000</v>
      </c>
      <c r="G420" s="122">
        <v>10000</v>
      </c>
      <c r="H420" s="19"/>
    </row>
    <row r="421" spans="1:8">
      <c r="A421" s="32"/>
      <c r="B421" s="21" t="s">
        <v>372</v>
      </c>
      <c r="C421" s="73" t="s">
        <v>374</v>
      </c>
      <c r="D421" s="75">
        <v>0</v>
      </c>
      <c r="E421" s="90">
        <v>1</v>
      </c>
      <c r="F421" s="90">
        <v>1</v>
      </c>
      <c r="G421" s="122">
        <v>500</v>
      </c>
      <c r="H421" s="19"/>
    </row>
    <row r="422" spans="1:8" ht="26.4">
      <c r="A422" s="32"/>
      <c r="B422" s="21" t="s">
        <v>373</v>
      </c>
      <c r="C422" s="73" t="s">
        <v>490</v>
      </c>
      <c r="D422" s="75">
        <v>0</v>
      </c>
      <c r="E422" s="90">
        <v>600</v>
      </c>
      <c r="F422" s="90">
        <v>600</v>
      </c>
      <c r="G422" s="122">
        <v>100</v>
      </c>
      <c r="H422" s="19"/>
    </row>
    <row r="423" spans="1:8" ht="13.95" customHeight="1">
      <c r="A423" s="32"/>
      <c r="B423" s="21" t="s">
        <v>466</v>
      </c>
      <c r="C423" s="73" t="s">
        <v>467</v>
      </c>
      <c r="D423" s="75">
        <v>0</v>
      </c>
      <c r="E423" s="75">
        <v>0</v>
      </c>
      <c r="F423" s="75">
        <v>0</v>
      </c>
      <c r="G423" s="122">
        <v>500</v>
      </c>
      <c r="H423" s="19"/>
    </row>
    <row r="424" spans="1:8" ht="40.200000000000003" customHeight="1">
      <c r="A424" s="32" t="s">
        <v>6</v>
      </c>
      <c r="B424" s="21">
        <v>53</v>
      </c>
      <c r="C424" s="73" t="s">
        <v>215</v>
      </c>
      <c r="D424" s="82">
        <f>SUM(D411:D423)</f>
        <v>3874</v>
      </c>
      <c r="E424" s="82">
        <f t="shared" ref="E424:F424" si="73">SUM(E411:E423)</f>
        <v>20155</v>
      </c>
      <c r="F424" s="82">
        <f t="shared" si="73"/>
        <v>20155</v>
      </c>
      <c r="G424" s="82">
        <v>15753</v>
      </c>
      <c r="H424" s="19"/>
    </row>
    <row r="425" spans="1:8" ht="12" customHeight="1">
      <c r="A425" s="32"/>
      <c r="B425" s="64"/>
      <c r="C425" s="57"/>
      <c r="D425" s="95"/>
      <c r="E425" s="95"/>
      <c r="F425" s="95"/>
      <c r="G425" s="95"/>
      <c r="H425" s="19"/>
    </row>
    <row r="426" spans="1:8" ht="15" customHeight="1">
      <c r="B426" s="30">
        <v>63</v>
      </c>
      <c r="C426" s="93" t="s">
        <v>59</v>
      </c>
      <c r="D426" s="95"/>
      <c r="E426" s="89"/>
      <c r="F426" s="89"/>
      <c r="G426" s="89"/>
      <c r="H426" s="19"/>
    </row>
    <row r="427" spans="1:8" ht="15" customHeight="1">
      <c r="B427" s="30" t="s">
        <v>366</v>
      </c>
      <c r="C427" s="78" t="s">
        <v>353</v>
      </c>
      <c r="D427" s="96">
        <v>0</v>
      </c>
      <c r="E427" s="128">
        <v>114</v>
      </c>
      <c r="F427" s="128">
        <v>114</v>
      </c>
      <c r="G427" s="39">
        <v>114</v>
      </c>
      <c r="H427" s="19"/>
    </row>
    <row r="428" spans="1:8" ht="15" customHeight="1">
      <c r="B428" s="92" t="s">
        <v>60</v>
      </c>
      <c r="C428" s="78" t="s">
        <v>18</v>
      </c>
      <c r="D428" s="90">
        <v>166</v>
      </c>
      <c r="E428" s="122">
        <v>200</v>
      </c>
      <c r="F428" s="196">
        <v>200</v>
      </c>
      <c r="G428" s="90">
        <v>200</v>
      </c>
      <c r="H428" s="19"/>
    </row>
    <row r="429" spans="1:8" ht="15" customHeight="1">
      <c r="A429" s="16" t="s">
        <v>6</v>
      </c>
      <c r="B429" s="30">
        <v>63</v>
      </c>
      <c r="C429" s="93" t="s">
        <v>59</v>
      </c>
      <c r="D429" s="108">
        <f t="shared" ref="D429:F429" si="74">SUM(D427:D428)</f>
        <v>166</v>
      </c>
      <c r="E429" s="108">
        <f t="shared" si="74"/>
        <v>314</v>
      </c>
      <c r="F429" s="108">
        <f t="shared" si="74"/>
        <v>314</v>
      </c>
      <c r="G429" s="108">
        <v>314</v>
      </c>
      <c r="H429" s="19"/>
    </row>
    <row r="430" spans="1:8" ht="12" customHeight="1">
      <c r="B430" s="85"/>
      <c r="C430" s="86"/>
      <c r="D430" s="95"/>
      <c r="E430" s="95"/>
      <c r="F430" s="95"/>
      <c r="G430" s="95"/>
      <c r="H430" s="19"/>
    </row>
    <row r="431" spans="1:8" ht="15" customHeight="1">
      <c r="A431" s="32"/>
      <c r="B431" s="21">
        <v>64</v>
      </c>
      <c r="C431" s="73" t="s">
        <v>61</v>
      </c>
      <c r="D431" s="71"/>
      <c r="E431" s="71"/>
      <c r="F431" s="71"/>
      <c r="G431" s="71"/>
      <c r="H431" s="19"/>
    </row>
    <row r="432" spans="1:8" ht="15" customHeight="1">
      <c r="A432" s="32"/>
      <c r="B432" s="81" t="s">
        <v>168</v>
      </c>
      <c r="C432" s="73" t="s">
        <v>164</v>
      </c>
      <c r="D432" s="90">
        <v>100</v>
      </c>
      <c r="E432" s="90">
        <v>100</v>
      </c>
      <c r="F432" s="90">
        <v>100</v>
      </c>
      <c r="G432" s="90">
        <v>100</v>
      </c>
      <c r="H432" s="19"/>
    </row>
    <row r="433" spans="1:8" ht="15" customHeight="1">
      <c r="A433" s="32" t="s">
        <v>6</v>
      </c>
      <c r="B433" s="21">
        <v>64</v>
      </c>
      <c r="C433" s="73" t="s">
        <v>61</v>
      </c>
      <c r="D433" s="82">
        <f t="shared" ref="D433:F433" si="75">SUM(D432:D432)</f>
        <v>100</v>
      </c>
      <c r="E433" s="82">
        <f t="shared" si="75"/>
        <v>100</v>
      </c>
      <c r="F433" s="82">
        <f t="shared" si="75"/>
        <v>100</v>
      </c>
      <c r="G433" s="80">
        <v>100</v>
      </c>
      <c r="H433" s="19"/>
    </row>
    <row r="434" spans="1:8" ht="12" customHeight="1">
      <c r="A434" s="32"/>
      <c r="B434" s="21"/>
      <c r="C434" s="73"/>
      <c r="D434" s="61"/>
      <c r="E434" s="61"/>
      <c r="F434" s="61"/>
      <c r="G434" s="61"/>
      <c r="H434" s="19"/>
    </row>
    <row r="435" spans="1:8" ht="13.95" customHeight="1">
      <c r="A435" s="32"/>
      <c r="B435" s="21">
        <v>65</v>
      </c>
      <c r="C435" s="73" t="s">
        <v>62</v>
      </c>
      <c r="D435" s="61"/>
      <c r="E435" s="61"/>
      <c r="F435" s="61"/>
      <c r="G435" s="61"/>
      <c r="H435" s="19"/>
    </row>
    <row r="436" spans="1:8" ht="13.95" customHeight="1">
      <c r="A436" s="32"/>
      <c r="B436" s="81" t="s">
        <v>81</v>
      </c>
      <c r="C436" s="73" t="s">
        <v>170</v>
      </c>
      <c r="D436" s="90">
        <v>3400</v>
      </c>
      <c r="E436" s="90">
        <v>500</v>
      </c>
      <c r="F436" s="58">
        <v>500</v>
      </c>
      <c r="G436" s="90">
        <v>1500</v>
      </c>
      <c r="H436" s="19"/>
    </row>
    <row r="437" spans="1:8" ht="13.95" customHeight="1">
      <c r="A437" s="32" t="s">
        <v>6</v>
      </c>
      <c r="B437" s="21">
        <v>65</v>
      </c>
      <c r="C437" s="73" t="s">
        <v>62</v>
      </c>
      <c r="D437" s="82">
        <f t="shared" ref="D437:F437" si="76">SUM(D436:D436)</f>
        <v>3400</v>
      </c>
      <c r="E437" s="82">
        <f t="shared" si="76"/>
        <v>500</v>
      </c>
      <c r="F437" s="80">
        <f t="shared" si="76"/>
        <v>500</v>
      </c>
      <c r="G437" s="82">
        <v>1500</v>
      </c>
      <c r="H437" s="19"/>
    </row>
    <row r="438" spans="1:8" ht="13.2" customHeight="1">
      <c r="A438" s="32" t="s">
        <v>6</v>
      </c>
      <c r="B438" s="64">
        <v>2.1030000000000002</v>
      </c>
      <c r="C438" s="57" t="s">
        <v>58</v>
      </c>
      <c r="D438" s="98">
        <f t="shared" ref="D438:F438" si="77">D433+D429+D437+D424</f>
        <v>7540</v>
      </c>
      <c r="E438" s="98">
        <f t="shared" si="77"/>
        <v>21069</v>
      </c>
      <c r="F438" s="98">
        <f t="shared" si="77"/>
        <v>21069</v>
      </c>
      <c r="G438" s="98">
        <v>17667</v>
      </c>
      <c r="H438" s="19"/>
    </row>
    <row r="439" spans="1:8" ht="12" customHeight="1">
      <c r="A439" s="32"/>
      <c r="B439" s="64"/>
      <c r="C439" s="57"/>
      <c r="D439" s="61"/>
      <c r="E439" s="61"/>
      <c r="F439" s="61"/>
      <c r="G439" s="61"/>
      <c r="H439" s="19"/>
    </row>
    <row r="440" spans="1:8" ht="13.95" customHeight="1">
      <c r="A440" s="32"/>
      <c r="B440" s="64">
        <v>2.1040000000000001</v>
      </c>
      <c r="C440" s="57" t="s">
        <v>63</v>
      </c>
      <c r="D440" s="71"/>
      <c r="E440" s="71"/>
      <c r="F440" s="71"/>
      <c r="G440" s="71"/>
      <c r="H440" s="19"/>
    </row>
    <row r="441" spans="1:8" ht="13.95" customHeight="1">
      <c r="A441" s="32"/>
      <c r="B441" s="21">
        <v>66</v>
      </c>
      <c r="C441" s="73" t="s">
        <v>152</v>
      </c>
      <c r="D441" s="71"/>
      <c r="E441" s="71"/>
      <c r="F441" s="71"/>
      <c r="G441" s="71"/>
      <c r="H441" s="19"/>
    </row>
    <row r="442" spans="1:8" ht="13.95" customHeight="1">
      <c r="A442" s="32"/>
      <c r="B442" s="81" t="s">
        <v>64</v>
      </c>
      <c r="C442" s="74" t="s">
        <v>170</v>
      </c>
      <c r="D442" s="122">
        <v>332</v>
      </c>
      <c r="E442" s="77">
        <v>0</v>
      </c>
      <c r="F442" s="77">
        <v>0</v>
      </c>
      <c r="G442" s="75">
        <v>0</v>
      </c>
      <c r="H442" s="19"/>
    </row>
    <row r="443" spans="1:8" ht="13.95" customHeight="1">
      <c r="A443" s="32"/>
      <c r="B443" s="81" t="s">
        <v>280</v>
      </c>
      <c r="C443" s="74" t="s">
        <v>468</v>
      </c>
      <c r="D443" s="97">
        <v>0</v>
      </c>
      <c r="E443" s="97">
        <v>0</v>
      </c>
      <c r="F443" s="97">
        <v>0</v>
      </c>
      <c r="G443" s="90">
        <v>200</v>
      </c>
      <c r="H443" s="19"/>
    </row>
    <row r="444" spans="1:8" ht="13.95" customHeight="1">
      <c r="A444" s="32" t="s">
        <v>6</v>
      </c>
      <c r="B444" s="21">
        <v>66</v>
      </c>
      <c r="C444" s="73" t="s">
        <v>152</v>
      </c>
      <c r="D444" s="123">
        <f>D442+D443</f>
        <v>332</v>
      </c>
      <c r="E444" s="97">
        <f t="shared" ref="E444:F444" si="78">E442+E443</f>
        <v>0</v>
      </c>
      <c r="F444" s="97">
        <f t="shared" si="78"/>
        <v>0</v>
      </c>
      <c r="G444" s="108">
        <v>200</v>
      </c>
      <c r="H444" s="19"/>
    </row>
    <row r="445" spans="1:8" ht="12" customHeight="1">
      <c r="A445" s="32"/>
      <c r="B445" s="21"/>
      <c r="C445" s="73"/>
      <c r="D445" s="106"/>
      <c r="E445" s="106"/>
      <c r="F445" s="106"/>
      <c r="G445" s="106"/>
      <c r="H445" s="19"/>
    </row>
    <row r="446" spans="1:8" ht="15" customHeight="1">
      <c r="A446" s="101"/>
      <c r="B446" s="133">
        <v>67</v>
      </c>
      <c r="C446" s="103" t="s">
        <v>338</v>
      </c>
      <c r="D446" s="106"/>
      <c r="E446" s="106"/>
      <c r="F446" s="106"/>
      <c r="G446" s="106"/>
      <c r="H446" s="19"/>
    </row>
    <row r="447" spans="1:8" ht="15" customHeight="1">
      <c r="A447" s="175"/>
      <c r="B447" s="197" t="s">
        <v>339</v>
      </c>
      <c r="C447" s="138" t="s">
        <v>170</v>
      </c>
      <c r="D447" s="97">
        <v>0</v>
      </c>
      <c r="E447" s="123">
        <v>1000</v>
      </c>
      <c r="F447" s="123">
        <v>1000</v>
      </c>
      <c r="G447" s="67">
        <v>0</v>
      </c>
      <c r="H447" s="19"/>
    </row>
    <row r="448" spans="1:8" ht="15" customHeight="1">
      <c r="A448" s="104" t="s">
        <v>6</v>
      </c>
      <c r="B448" s="133">
        <v>67</v>
      </c>
      <c r="C448" s="103" t="s">
        <v>338</v>
      </c>
      <c r="D448" s="97">
        <f t="shared" ref="D448:F448" si="79">D447</f>
        <v>0</v>
      </c>
      <c r="E448" s="123">
        <f t="shared" si="79"/>
        <v>1000</v>
      </c>
      <c r="F448" s="123">
        <f t="shared" si="79"/>
        <v>1000</v>
      </c>
      <c r="G448" s="97">
        <v>0</v>
      </c>
      <c r="H448" s="19"/>
    </row>
    <row r="449" spans="1:8" ht="15" customHeight="1">
      <c r="A449" s="32" t="s">
        <v>6</v>
      </c>
      <c r="B449" s="64">
        <v>2.1040000000000001</v>
      </c>
      <c r="C449" s="57" t="s">
        <v>63</v>
      </c>
      <c r="D449" s="91">
        <f t="shared" ref="D449:F449" si="80">D444+D448</f>
        <v>332</v>
      </c>
      <c r="E449" s="91">
        <f t="shared" si="80"/>
        <v>1000</v>
      </c>
      <c r="F449" s="91">
        <f t="shared" si="80"/>
        <v>1000</v>
      </c>
      <c r="G449" s="91">
        <v>200</v>
      </c>
      <c r="H449" s="19"/>
    </row>
    <row r="450" spans="1:8" ht="10.95" customHeight="1">
      <c r="A450" s="32"/>
      <c r="B450" s="64"/>
      <c r="C450" s="57"/>
      <c r="D450" s="87"/>
      <c r="E450" s="87"/>
      <c r="F450" s="61"/>
      <c r="G450" s="61"/>
      <c r="H450" s="19"/>
    </row>
    <row r="451" spans="1:8" ht="14.85" customHeight="1">
      <c r="A451" s="32"/>
      <c r="B451" s="64">
        <v>2.1070000000000002</v>
      </c>
      <c r="C451" s="57" t="s">
        <v>65</v>
      </c>
      <c r="D451" s="71"/>
      <c r="E451" s="61"/>
      <c r="F451" s="61"/>
      <c r="G451" s="61"/>
    </row>
    <row r="452" spans="1:8" ht="14.85" customHeight="1">
      <c r="A452" s="32"/>
      <c r="B452" s="21">
        <v>68</v>
      </c>
      <c r="C452" s="134" t="s">
        <v>66</v>
      </c>
      <c r="D452" s="95"/>
      <c r="E452" s="61"/>
      <c r="F452" s="61"/>
      <c r="G452" s="61"/>
    </row>
    <row r="453" spans="1:8" ht="14.85" customHeight="1">
      <c r="A453" s="32"/>
      <c r="B453" s="21" t="s">
        <v>67</v>
      </c>
      <c r="C453" s="134" t="s">
        <v>170</v>
      </c>
      <c r="D453" s="90">
        <v>2800</v>
      </c>
      <c r="E453" s="75">
        <v>0</v>
      </c>
      <c r="F453" s="75">
        <v>0</v>
      </c>
      <c r="G453" s="90">
        <v>4100</v>
      </c>
    </row>
    <row r="454" spans="1:8" ht="14.85" customHeight="1">
      <c r="A454" s="32" t="s">
        <v>6</v>
      </c>
      <c r="B454" s="21">
        <v>68</v>
      </c>
      <c r="C454" s="134" t="s">
        <v>66</v>
      </c>
      <c r="D454" s="82">
        <f t="shared" ref="D454:F455" si="81">D453</f>
        <v>2800</v>
      </c>
      <c r="E454" s="68">
        <f t="shared" si="81"/>
        <v>0</v>
      </c>
      <c r="F454" s="68">
        <f t="shared" si="81"/>
        <v>0</v>
      </c>
      <c r="G454" s="82">
        <v>4100</v>
      </c>
    </row>
    <row r="455" spans="1:8" ht="14.85" customHeight="1">
      <c r="A455" s="32" t="s">
        <v>6</v>
      </c>
      <c r="B455" s="64">
        <v>2.1070000000000002</v>
      </c>
      <c r="C455" s="57" t="s">
        <v>65</v>
      </c>
      <c r="D455" s="91">
        <f t="shared" si="81"/>
        <v>2800</v>
      </c>
      <c r="E455" s="67">
        <f t="shared" si="81"/>
        <v>0</v>
      </c>
      <c r="F455" s="67">
        <f t="shared" si="81"/>
        <v>0</v>
      </c>
      <c r="G455" s="91">
        <v>4100</v>
      </c>
    </row>
    <row r="456" spans="1:8">
      <c r="A456" s="32"/>
      <c r="B456" s="135"/>
      <c r="C456" s="57"/>
      <c r="D456" s="61"/>
      <c r="E456" s="61"/>
      <c r="F456" s="61"/>
      <c r="G456" s="61"/>
    </row>
    <row r="457" spans="1:8" ht="14.85" customHeight="1">
      <c r="A457" s="32"/>
      <c r="B457" s="64">
        <v>2.8</v>
      </c>
      <c r="C457" s="57" t="s">
        <v>24</v>
      </c>
      <c r="D457" s="71"/>
      <c r="E457" s="71"/>
      <c r="F457" s="71"/>
      <c r="G457" s="71"/>
      <c r="H457" s="19"/>
    </row>
    <row r="458" spans="1:8" ht="14.85" customHeight="1">
      <c r="A458" s="32"/>
      <c r="B458" s="21">
        <v>69</v>
      </c>
      <c r="C458" s="73" t="s">
        <v>68</v>
      </c>
      <c r="D458" s="61"/>
      <c r="E458" s="61"/>
      <c r="F458" s="61"/>
      <c r="G458" s="61"/>
      <c r="H458" s="19"/>
    </row>
    <row r="459" spans="1:8" ht="14.85" customHeight="1">
      <c r="A459" s="32"/>
      <c r="B459" s="81" t="s">
        <v>138</v>
      </c>
      <c r="C459" s="73" t="s">
        <v>492</v>
      </c>
      <c r="D459" s="90">
        <v>3000</v>
      </c>
      <c r="E459" s="90">
        <v>1</v>
      </c>
      <c r="F459" s="58">
        <v>1</v>
      </c>
      <c r="G459" s="75">
        <v>0</v>
      </c>
      <c r="H459" s="19"/>
    </row>
    <row r="460" spans="1:8" ht="14.85" customHeight="1">
      <c r="A460" s="32" t="s">
        <v>6</v>
      </c>
      <c r="B460" s="21">
        <v>69</v>
      </c>
      <c r="C460" s="73" t="s">
        <v>68</v>
      </c>
      <c r="D460" s="80">
        <f t="shared" ref="D460:F460" si="82">SUM(D459:D459)</f>
        <v>3000</v>
      </c>
      <c r="E460" s="82">
        <f t="shared" si="82"/>
        <v>1</v>
      </c>
      <c r="F460" s="80">
        <f t="shared" si="82"/>
        <v>1</v>
      </c>
      <c r="G460" s="68">
        <v>0</v>
      </c>
      <c r="H460" s="19"/>
    </row>
    <row r="461" spans="1:8" ht="14.85" customHeight="1">
      <c r="A461" s="32"/>
      <c r="B461" s="81"/>
      <c r="C461" s="73"/>
      <c r="D461" s="61"/>
      <c r="E461" s="61"/>
      <c r="F461" s="61"/>
      <c r="G461" s="61"/>
      <c r="H461" s="19"/>
    </row>
    <row r="462" spans="1:8" ht="14.85" customHeight="1">
      <c r="A462" s="32"/>
      <c r="B462" s="21">
        <v>70</v>
      </c>
      <c r="C462" s="73" t="s">
        <v>287</v>
      </c>
      <c r="D462" s="61"/>
      <c r="E462" s="61"/>
      <c r="F462" s="61"/>
      <c r="G462" s="61"/>
      <c r="H462" s="19"/>
    </row>
    <row r="463" spans="1:8" ht="14.85" customHeight="1">
      <c r="A463" s="32"/>
      <c r="B463" s="81" t="s">
        <v>69</v>
      </c>
      <c r="C463" s="73" t="s">
        <v>170</v>
      </c>
      <c r="D463" s="91">
        <v>7000</v>
      </c>
      <c r="E463" s="91">
        <v>3000</v>
      </c>
      <c r="F463" s="91">
        <f>1500+E463</f>
        <v>4500</v>
      </c>
      <c r="G463" s="98">
        <v>6500</v>
      </c>
      <c r="H463" s="19"/>
    </row>
    <row r="464" spans="1:8" ht="14.85" customHeight="1">
      <c r="A464" s="32" t="s">
        <v>6</v>
      </c>
      <c r="B464" s="21">
        <v>70</v>
      </c>
      <c r="C464" s="73" t="s">
        <v>287</v>
      </c>
      <c r="D464" s="91">
        <f t="shared" ref="D464:F464" si="83">D463</f>
        <v>7000</v>
      </c>
      <c r="E464" s="91">
        <f t="shared" si="83"/>
        <v>3000</v>
      </c>
      <c r="F464" s="91">
        <f t="shared" si="83"/>
        <v>4500</v>
      </c>
      <c r="G464" s="98">
        <v>6500</v>
      </c>
      <c r="H464" s="19"/>
    </row>
    <row r="465" spans="1:8" ht="14.85" customHeight="1">
      <c r="C465" s="73"/>
      <c r="D465" s="87"/>
      <c r="E465" s="87"/>
      <c r="F465" s="87"/>
      <c r="G465" s="61"/>
      <c r="H465" s="19"/>
    </row>
    <row r="466" spans="1:8" ht="14.85" customHeight="1">
      <c r="B466" s="30">
        <v>71</v>
      </c>
      <c r="C466" s="73" t="s">
        <v>228</v>
      </c>
      <c r="D466" s="87"/>
      <c r="E466" s="87"/>
      <c r="F466" s="87"/>
      <c r="G466" s="61"/>
      <c r="H466" s="19"/>
    </row>
    <row r="467" spans="1:8" ht="14.85" customHeight="1">
      <c r="B467" s="30" t="s">
        <v>229</v>
      </c>
      <c r="C467" s="73" t="s">
        <v>19</v>
      </c>
      <c r="D467" s="90">
        <v>500</v>
      </c>
      <c r="E467" s="75">
        <v>0</v>
      </c>
      <c r="F467" s="75">
        <v>0</v>
      </c>
      <c r="G467" s="75">
        <v>0</v>
      </c>
      <c r="H467" s="19"/>
    </row>
    <row r="468" spans="1:8" ht="26.4">
      <c r="A468" s="32"/>
      <c r="B468" s="21" t="s">
        <v>358</v>
      </c>
      <c r="C468" s="73" t="s">
        <v>359</v>
      </c>
      <c r="D468" s="75">
        <v>0</v>
      </c>
      <c r="E468" s="90">
        <v>2250</v>
      </c>
      <c r="F468" s="90">
        <v>2250</v>
      </c>
      <c r="G468" s="98">
        <v>9000</v>
      </c>
      <c r="H468" s="19"/>
    </row>
    <row r="469" spans="1:8" ht="13.2" customHeight="1">
      <c r="A469" s="32" t="s">
        <v>6</v>
      </c>
      <c r="B469" s="21">
        <v>71</v>
      </c>
      <c r="C469" s="73" t="s">
        <v>228</v>
      </c>
      <c r="D469" s="82">
        <f t="shared" ref="D469:F469" si="84">D467+D468</f>
        <v>500</v>
      </c>
      <c r="E469" s="82">
        <f t="shared" si="84"/>
        <v>2250</v>
      </c>
      <c r="F469" s="82">
        <f t="shared" si="84"/>
        <v>2250</v>
      </c>
      <c r="G469" s="82">
        <v>9000</v>
      </c>
      <c r="H469" s="19"/>
    </row>
    <row r="470" spans="1:8" ht="13.2" customHeight="1">
      <c r="A470" s="32"/>
      <c r="B470" s="21"/>
      <c r="C470" s="73"/>
      <c r="D470" s="87"/>
      <c r="E470" s="87"/>
      <c r="F470" s="87"/>
      <c r="G470" s="87"/>
      <c r="H470" s="19"/>
    </row>
    <row r="471" spans="1:8" ht="14.85" customHeight="1">
      <c r="A471" s="136"/>
      <c r="B471" s="137">
        <v>72</v>
      </c>
      <c r="C471" s="103" t="s">
        <v>340</v>
      </c>
      <c r="D471" s="87"/>
      <c r="E471" s="87"/>
      <c r="F471" s="87"/>
      <c r="G471" s="87"/>
      <c r="H471" s="19"/>
    </row>
    <row r="472" spans="1:8" ht="14.85" customHeight="1">
      <c r="A472" s="133"/>
      <c r="B472" s="133" t="s">
        <v>341</v>
      </c>
      <c r="C472" s="103" t="s">
        <v>170</v>
      </c>
      <c r="D472" s="91">
        <v>5000</v>
      </c>
      <c r="E472" s="67">
        <v>0</v>
      </c>
      <c r="F472" s="67">
        <v>0</v>
      </c>
      <c r="G472" s="67">
        <v>0</v>
      </c>
      <c r="H472" s="19"/>
    </row>
    <row r="473" spans="1:8" ht="14.85" customHeight="1">
      <c r="A473" s="104" t="s">
        <v>6</v>
      </c>
      <c r="B473" s="137">
        <v>72</v>
      </c>
      <c r="C473" s="103" t="s">
        <v>340</v>
      </c>
      <c r="D473" s="91">
        <f t="shared" ref="D473:F473" si="85">D472</f>
        <v>5000</v>
      </c>
      <c r="E473" s="67">
        <f t="shared" si="85"/>
        <v>0</v>
      </c>
      <c r="F473" s="67">
        <f t="shared" si="85"/>
        <v>0</v>
      </c>
      <c r="G473" s="67">
        <v>0</v>
      </c>
      <c r="H473" s="19"/>
    </row>
    <row r="474" spans="1:8" ht="14.85" customHeight="1">
      <c r="A474" s="32" t="s">
        <v>6</v>
      </c>
      <c r="B474" s="64">
        <v>2.8</v>
      </c>
      <c r="C474" s="57" t="s">
        <v>24</v>
      </c>
      <c r="D474" s="91">
        <f t="shared" ref="D474:F474" si="86">D464+D460+D469+D473</f>
        <v>15500</v>
      </c>
      <c r="E474" s="91">
        <f t="shared" si="86"/>
        <v>5251</v>
      </c>
      <c r="F474" s="91">
        <f t="shared" si="86"/>
        <v>6751</v>
      </c>
      <c r="G474" s="91">
        <v>15500</v>
      </c>
      <c r="H474" s="19"/>
    </row>
    <row r="475" spans="1:8" ht="14.85" customHeight="1">
      <c r="A475" s="32" t="s">
        <v>6</v>
      </c>
      <c r="B475" s="72">
        <v>2</v>
      </c>
      <c r="C475" s="73" t="s">
        <v>36</v>
      </c>
      <c r="D475" s="82">
        <f t="shared" ref="D475:F475" si="87">D474+D455+D449+D438+D407+D252+D237</f>
        <v>556531</v>
      </c>
      <c r="E475" s="82">
        <f t="shared" si="87"/>
        <v>845971</v>
      </c>
      <c r="F475" s="82">
        <f t="shared" si="87"/>
        <v>866532</v>
      </c>
      <c r="G475" s="82">
        <v>994339</v>
      </c>
      <c r="H475" s="19"/>
    </row>
    <row r="476" spans="1:8" ht="14.85" customHeight="1">
      <c r="A476" s="32"/>
      <c r="B476" s="72"/>
      <c r="C476" s="73"/>
      <c r="D476" s="61"/>
      <c r="E476" s="61"/>
      <c r="F476" s="61"/>
      <c r="G476" s="61"/>
      <c r="H476" s="19"/>
    </row>
    <row r="477" spans="1:8" ht="14.85" customHeight="1">
      <c r="A477" s="32"/>
      <c r="B477" s="72">
        <v>3</v>
      </c>
      <c r="C477" s="73" t="s">
        <v>70</v>
      </c>
      <c r="D477" s="87"/>
      <c r="E477" s="61"/>
      <c r="F477" s="61"/>
      <c r="G477" s="61"/>
      <c r="H477" s="19"/>
    </row>
    <row r="478" spans="1:8" ht="14.85" customHeight="1">
      <c r="B478" s="64">
        <v>3.101</v>
      </c>
      <c r="C478" s="57" t="s">
        <v>71</v>
      </c>
      <c r="D478" s="61"/>
      <c r="E478" s="61"/>
      <c r="F478" s="61"/>
      <c r="G478" s="61"/>
      <c r="H478" s="19"/>
    </row>
    <row r="479" spans="1:8" ht="14.85" customHeight="1">
      <c r="A479" s="32"/>
      <c r="B479" s="72">
        <v>60</v>
      </c>
      <c r="C479" s="73" t="s">
        <v>72</v>
      </c>
      <c r="D479" s="61"/>
      <c r="E479" s="61"/>
      <c r="F479" s="61"/>
      <c r="G479" s="61"/>
      <c r="H479" s="19"/>
    </row>
    <row r="480" spans="1:8" ht="14.85" customHeight="1">
      <c r="A480" s="32"/>
      <c r="B480" s="72" t="s">
        <v>50</v>
      </c>
      <c r="C480" s="73" t="s">
        <v>294</v>
      </c>
      <c r="D480" s="58">
        <v>312000</v>
      </c>
      <c r="E480" s="90">
        <v>270000</v>
      </c>
      <c r="F480" s="58">
        <v>270000</v>
      </c>
      <c r="G480" s="58">
        <v>540400</v>
      </c>
      <c r="H480" s="19"/>
    </row>
    <row r="481" spans="1:8" ht="26.4">
      <c r="A481" s="145"/>
      <c r="B481" s="21" t="s">
        <v>222</v>
      </c>
      <c r="C481" s="73" t="s">
        <v>506</v>
      </c>
      <c r="D481" s="75">
        <v>0</v>
      </c>
      <c r="E481" s="90">
        <v>3200</v>
      </c>
      <c r="F481" s="90">
        <v>3200</v>
      </c>
      <c r="G481" s="90">
        <v>1800</v>
      </c>
      <c r="H481" s="19"/>
    </row>
    <row r="482" spans="1:8" ht="14.85" customHeight="1">
      <c r="A482" s="145"/>
      <c r="B482" s="21" t="s">
        <v>254</v>
      </c>
      <c r="C482" s="73" t="s">
        <v>253</v>
      </c>
      <c r="D482" s="90">
        <v>48223</v>
      </c>
      <c r="E482" s="90">
        <v>65000</v>
      </c>
      <c r="F482" s="90">
        <v>65000</v>
      </c>
      <c r="G482" s="90">
        <v>65000</v>
      </c>
      <c r="H482" s="19"/>
    </row>
    <row r="483" spans="1:8" ht="14.85" customHeight="1">
      <c r="A483" s="145"/>
      <c r="B483" s="21" t="s">
        <v>476</v>
      </c>
      <c r="C483" s="73" t="s">
        <v>477</v>
      </c>
      <c r="D483" s="67">
        <v>0</v>
      </c>
      <c r="E483" s="67">
        <v>0</v>
      </c>
      <c r="F483" s="67">
        <v>0</v>
      </c>
      <c r="G483" s="90">
        <v>4000</v>
      </c>
      <c r="H483" s="19"/>
    </row>
    <row r="484" spans="1:8" ht="14.85" customHeight="1">
      <c r="A484" s="32" t="s">
        <v>6</v>
      </c>
      <c r="B484" s="72">
        <v>60</v>
      </c>
      <c r="C484" s="73" t="s">
        <v>72</v>
      </c>
      <c r="D484" s="98">
        <f>SUM(D480:D483)</f>
        <v>360223</v>
      </c>
      <c r="E484" s="98">
        <f t="shared" ref="E484:F484" si="88">SUM(E480:E483)</f>
        <v>338200</v>
      </c>
      <c r="F484" s="98">
        <f t="shared" si="88"/>
        <v>338200</v>
      </c>
      <c r="G484" s="98">
        <v>611200</v>
      </c>
      <c r="H484" s="19"/>
    </row>
    <row r="485" spans="1:8" ht="14.85" customHeight="1">
      <c r="A485" s="32" t="s">
        <v>6</v>
      </c>
      <c r="B485" s="64">
        <v>3.101</v>
      </c>
      <c r="C485" s="57" t="s">
        <v>71</v>
      </c>
      <c r="D485" s="80">
        <f t="shared" ref="D485:F485" si="89">D484</f>
        <v>360223</v>
      </c>
      <c r="E485" s="80">
        <f t="shared" si="89"/>
        <v>338200</v>
      </c>
      <c r="F485" s="80">
        <f t="shared" si="89"/>
        <v>338200</v>
      </c>
      <c r="G485" s="80">
        <v>611200</v>
      </c>
      <c r="H485" s="19"/>
    </row>
    <row r="486" spans="1:8" ht="10.199999999999999" customHeight="1">
      <c r="A486" s="32"/>
      <c r="B486" s="64"/>
      <c r="C486" s="57"/>
      <c r="D486" s="61"/>
      <c r="E486" s="61"/>
      <c r="F486" s="61"/>
      <c r="G486" s="61"/>
      <c r="H486" s="19"/>
    </row>
    <row r="487" spans="1:8" ht="13.95" customHeight="1">
      <c r="B487" s="64">
        <v>3.1019999999999999</v>
      </c>
      <c r="C487" s="57" t="s">
        <v>154</v>
      </c>
      <c r="D487" s="61"/>
      <c r="E487" s="61"/>
      <c r="F487" s="61"/>
      <c r="G487" s="61"/>
      <c r="H487" s="19"/>
    </row>
    <row r="488" spans="1:8">
      <c r="B488" s="94">
        <v>61</v>
      </c>
      <c r="C488" s="93" t="s">
        <v>72</v>
      </c>
      <c r="D488" s="61"/>
      <c r="E488" s="61"/>
      <c r="F488" s="61"/>
      <c r="G488" s="61"/>
      <c r="H488" s="19"/>
    </row>
    <row r="489" spans="1:8" ht="26.4">
      <c r="A489" s="32"/>
      <c r="B489" s="198" t="s">
        <v>22</v>
      </c>
      <c r="C489" s="74" t="s">
        <v>370</v>
      </c>
      <c r="D489" s="90">
        <v>27500</v>
      </c>
      <c r="E489" s="90">
        <v>25000</v>
      </c>
      <c r="F489" s="90">
        <v>25000</v>
      </c>
      <c r="G489" s="90">
        <v>59300</v>
      </c>
      <c r="H489" s="19"/>
    </row>
    <row r="490" spans="1:8" ht="26.4">
      <c r="A490" s="32"/>
      <c r="B490" s="198" t="s">
        <v>28</v>
      </c>
      <c r="C490" s="74" t="s">
        <v>371</v>
      </c>
      <c r="D490" s="90">
        <v>10826</v>
      </c>
      <c r="E490" s="90">
        <v>10000</v>
      </c>
      <c r="F490" s="90">
        <v>10000</v>
      </c>
      <c r="G490" s="90">
        <v>15000</v>
      </c>
      <c r="H490" s="19"/>
    </row>
    <row r="491" spans="1:8">
      <c r="A491" s="32"/>
      <c r="B491" s="198" t="s">
        <v>132</v>
      </c>
      <c r="C491" s="74" t="s">
        <v>285</v>
      </c>
      <c r="D491" s="90">
        <v>11200</v>
      </c>
      <c r="E491" s="90">
        <v>5000</v>
      </c>
      <c r="F491" s="90">
        <v>5000</v>
      </c>
      <c r="G491" s="90">
        <v>25000</v>
      </c>
      <c r="H491" s="19"/>
    </row>
    <row r="492" spans="1:8" ht="13.95" customHeight="1">
      <c r="A492" s="32"/>
      <c r="B492" s="198" t="s">
        <v>169</v>
      </c>
      <c r="C492" s="74" t="s">
        <v>299</v>
      </c>
      <c r="D492" s="75">
        <v>0</v>
      </c>
      <c r="E492" s="90">
        <v>1</v>
      </c>
      <c r="F492" s="90">
        <v>1</v>
      </c>
      <c r="G492" s="90">
        <v>1</v>
      </c>
      <c r="H492" s="19"/>
    </row>
    <row r="493" spans="1:8" ht="13.95" customHeight="1">
      <c r="A493" s="32"/>
      <c r="B493" s="198" t="s">
        <v>258</v>
      </c>
      <c r="C493" s="74" t="s">
        <v>255</v>
      </c>
      <c r="D493" s="90">
        <v>2040</v>
      </c>
      <c r="E493" s="90">
        <v>5000</v>
      </c>
      <c r="F493" s="90">
        <v>5000</v>
      </c>
      <c r="G493" s="90">
        <v>5000</v>
      </c>
      <c r="H493" s="19"/>
    </row>
    <row r="494" spans="1:8" ht="13.95" customHeight="1">
      <c r="A494" s="32"/>
      <c r="B494" s="198" t="s">
        <v>259</v>
      </c>
      <c r="C494" s="74" t="s">
        <v>256</v>
      </c>
      <c r="D494" s="90">
        <v>3614</v>
      </c>
      <c r="E494" s="90">
        <v>4000</v>
      </c>
      <c r="F494" s="90">
        <v>4000</v>
      </c>
      <c r="G494" s="90">
        <v>4000</v>
      </c>
      <c r="H494" s="19"/>
    </row>
    <row r="495" spans="1:8" ht="13.95" customHeight="1">
      <c r="A495" s="65"/>
      <c r="B495" s="199" t="s">
        <v>260</v>
      </c>
      <c r="C495" s="66" t="s">
        <v>257</v>
      </c>
      <c r="D495" s="91">
        <v>2458</v>
      </c>
      <c r="E495" s="91">
        <v>2500</v>
      </c>
      <c r="F495" s="91">
        <v>2500</v>
      </c>
      <c r="G495" s="91">
        <v>2500</v>
      </c>
      <c r="H495" s="19"/>
    </row>
    <row r="496" spans="1:8" ht="13.95" customHeight="1">
      <c r="A496" s="32" t="s">
        <v>6</v>
      </c>
      <c r="B496" s="72">
        <v>61</v>
      </c>
      <c r="C496" s="73" t="s">
        <v>72</v>
      </c>
      <c r="D496" s="91">
        <f t="shared" ref="D496:F496" si="90">SUM(D489:D495)</f>
        <v>57638</v>
      </c>
      <c r="E496" s="91">
        <f t="shared" si="90"/>
        <v>51501</v>
      </c>
      <c r="F496" s="91">
        <f t="shared" si="90"/>
        <v>51501</v>
      </c>
      <c r="G496" s="91">
        <v>110801</v>
      </c>
      <c r="H496" s="19"/>
    </row>
    <row r="497" spans="1:8" ht="13.95" customHeight="1">
      <c r="A497" s="32" t="s">
        <v>6</v>
      </c>
      <c r="B497" s="64">
        <v>3.1019999999999999</v>
      </c>
      <c r="C497" s="57" t="s">
        <v>154</v>
      </c>
      <c r="D497" s="91">
        <f t="shared" ref="D497:F497" si="91">D496</f>
        <v>57638</v>
      </c>
      <c r="E497" s="91">
        <f t="shared" si="91"/>
        <v>51501</v>
      </c>
      <c r="F497" s="91">
        <f t="shared" si="91"/>
        <v>51501</v>
      </c>
      <c r="G497" s="91">
        <v>110801</v>
      </c>
      <c r="H497" s="19"/>
    </row>
    <row r="498" spans="1:8">
      <c r="A498" s="32" t="s">
        <v>6</v>
      </c>
      <c r="B498" s="72">
        <v>3</v>
      </c>
      <c r="C498" s="73" t="s">
        <v>70</v>
      </c>
      <c r="D498" s="80">
        <f t="shared" ref="D498:F498" si="92">D485+D497</f>
        <v>417861</v>
      </c>
      <c r="E498" s="82">
        <f t="shared" si="92"/>
        <v>389701</v>
      </c>
      <c r="F498" s="82">
        <f t="shared" si="92"/>
        <v>389701</v>
      </c>
      <c r="G498" s="82">
        <v>722001</v>
      </c>
      <c r="H498" s="19"/>
    </row>
    <row r="499" spans="1:8">
      <c r="A499" s="32"/>
      <c r="B499" s="72"/>
      <c r="C499" s="73"/>
      <c r="D499" s="61"/>
      <c r="E499" s="61"/>
      <c r="F499" s="61"/>
      <c r="G499" s="61"/>
      <c r="H499" s="19"/>
    </row>
    <row r="500" spans="1:8" ht="14.4" customHeight="1">
      <c r="A500" s="32"/>
      <c r="B500" s="21">
        <v>60</v>
      </c>
      <c r="C500" s="73" t="s">
        <v>295</v>
      </c>
      <c r="D500" s="71"/>
      <c r="E500" s="71"/>
      <c r="F500" s="71"/>
      <c r="G500" s="71"/>
      <c r="H500" s="19"/>
    </row>
    <row r="501" spans="1:8" ht="14.4" customHeight="1">
      <c r="A501" s="32"/>
      <c r="B501" s="64">
        <v>60.101999999999997</v>
      </c>
      <c r="C501" s="57" t="s">
        <v>296</v>
      </c>
      <c r="D501" s="71"/>
      <c r="E501" s="71"/>
      <c r="F501" s="71"/>
      <c r="G501" s="71"/>
      <c r="H501" s="19"/>
    </row>
    <row r="502" spans="1:8">
      <c r="A502" s="32"/>
      <c r="B502" s="72">
        <v>60</v>
      </c>
      <c r="C502" s="73" t="s">
        <v>72</v>
      </c>
      <c r="D502" s="71"/>
      <c r="E502" s="71"/>
      <c r="F502" s="71"/>
      <c r="G502" s="71"/>
      <c r="H502" s="19"/>
    </row>
    <row r="503" spans="1:8" ht="27" customHeight="1">
      <c r="A503" s="32"/>
      <c r="B503" s="81" t="s">
        <v>51</v>
      </c>
      <c r="C503" s="74" t="s">
        <v>327</v>
      </c>
      <c r="D503" s="67">
        <v>0</v>
      </c>
      <c r="E503" s="91">
        <v>200</v>
      </c>
      <c r="F503" s="91">
        <v>200</v>
      </c>
      <c r="G503" s="98">
        <v>220</v>
      </c>
      <c r="H503" s="19"/>
    </row>
    <row r="504" spans="1:8">
      <c r="A504" s="32"/>
      <c r="B504" s="81" t="s">
        <v>77</v>
      </c>
      <c r="C504" s="74" t="s">
        <v>314</v>
      </c>
      <c r="D504" s="91">
        <v>9544</v>
      </c>
      <c r="E504" s="67">
        <v>0</v>
      </c>
      <c r="F504" s="67">
        <v>0</v>
      </c>
      <c r="G504" s="75">
        <v>0</v>
      </c>
      <c r="H504" s="19"/>
    </row>
    <row r="505" spans="1:8" ht="15" customHeight="1">
      <c r="A505" s="32" t="s">
        <v>6</v>
      </c>
      <c r="B505" s="64">
        <v>60.101999999999997</v>
      </c>
      <c r="C505" s="57" t="s">
        <v>296</v>
      </c>
      <c r="D505" s="91">
        <f t="shared" ref="D505:F505" si="93">SUM(D503:D504)</f>
        <v>9544</v>
      </c>
      <c r="E505" s="91">
        <f t="shared" si="93"/>
        <v>200</v>
      </c>
      <c r="F505" s="91">
        <f t="shared" si="93"/>
        <v>200</v>
      </c>
      <c r="G505" s="82">
        <v>220</v>
      </c>
      <c r="H505" s="19"/>
    </row>
    <row r="506" spans="1:8" ht="15.6" customHeight="1">
      <c r="A506" s="32" t="s">
        <v>6</v>
      </c>
      <c r="B506" s="21">
        <v>60</v>
      </c>
      <c r="C506" s="73" t="s">
        <v>295</v>
      </c>
      <c r="D506" s="82">
        <f t="shared" ref="D506:F506" si="94">D505</f>
        <v>9544</v>
      </c>
      <c r="E506" s="82">
        <f t="shared" si="94"/>
        <v>200</v>
      </c>
      <c r="F506" s="82">
        <f t="shared" si="94"/>
        <v>200</v>
      </c>
      <c r="G506" s="82">
        <v>220</v>
      </c>
      <c r="H506" s="19"/>
    </row>
    <row r="507" spans="1:8">
      <c r="A507" s="32" t="s">
        <v>6</v>
      </c>
      <c r="B507" s="70">
        <v>2235</v>
      </c>
      <c r="C507" s="57" t="s">
        <v>0</v>
      </c>
      <c r="D507" s="80">
        <f t="shared" ref="D507:F507" si="95">D506+D498+D475</f>
        <v>983936</v>
      </c>
      <c r="E507" s="80">
        <f t="shared" si="95"/>
        <v>1235872</v>
      </c>
      <c r="F507" s="80">
        <f t="shared" si="95"/>
        <v>1256433</v>
      </c>
      <c r="G507" s="80">
        <v>1716560</v>
      </c>
      <c r="H507" s="19"/>
    </row>
    <row r="508" spans="1:8">
      <c r="A508" s="173"/>
      <c r="B508" s="33"/>
      <c r="C508" s="126"/>
      <c r="D508" s="95"/>
      <c r="E508" s="95"/>
      <c r="F508" s="95"/>
      <c r="G508" s="95"/>
      <c r="H508" s="19"/>
    </row>
    <row r="509" spans="1:8" ht="14.4" customHeight="1">
      <c r="A509" s="32" t="s">
        <v>8</v>
      </c>
      <c r="B509" s="70">
        <v>2236</v>
      </c>
      <c r="C509" s="57" t="s">
        <v>1</v>
      </c>
      <c r="D509" s="95"/>
      <c r="E509" s="95"/>
      <c r="F509" s="95"/>
      <c r="G509" s="95"/>
      <c r="H509" s="19"/>
    </row>
    <row r="510" spans="1:8" ht="28.2" customHeight="1">
      <c r="A510" s="32"/>
      <c r="B510" s="72">
        <v>2</v>
      </c>
      <c r="C510" s="73" t="s">
        <v>507</v>
      </c>
      <c r="D510" s="71"/>
      <c r="E510" s="71"/>
      <c r="F510" s="71"/>
      <c r="G510" s="71"/>
      <c r="H510" s="19"/>
    </row>
    <row r="511" spans="1:8" ht="14.4" customHeight="1">
      <c r="A511" s="32"/>
      <c r="B511" s="64">
        <v>2.101</v>
      </c>
      <c r="C511" s="57" t="s">
        <v>82</v>
      </c>
      <c r="D511" s="71"/>
      <c r="E511" s="71"/>
      <c r="F511" s="71"/>
      <c r="G511" s="71"/>
      <c r="H511" s="19"/>
    </row>
    <row r="512" spans="1:8" ht="14.4" customHeight="1">
      <c r="A512" s="32"/>
      <c r="B512" s="191" t="s">
        <v>23</v>
      </c>
      <c r="C512" s="74" t="s">
        <v>73</v>
      </c>
      <c r="D512" s="90">
        <v>20000</v>
      </c>
      <c r="E512" s="90">
        <v>20000</v>
      </c>
      <c r="F512" s="58">
        <v>20000</v>
      </c>
      <c r="G512" s="90">
        <v>20000</v>
      </c>
      <c r="H512" s="19"/>
    </row>
    <row r="513" spans="1:8" ht="26.4">
      <c r="A513" s="32"/>
      <c r="B513" s="191" t="s">
        <v>25</v>
      </c>
      <c r="C513" s="74" t="s">
        <v>508</v>
      </c>
      <c r="D513" s="58">
        <v>44589</v>
      </c>
      <c r="E513" s="90">
        <v>64758</v>
      </c>
      <c r="F513" s="58">
        <v>64758</v>
      </c>
      <c r="G513" s="90">
        <v>67383</v>
      </c>
      <c r="H513" s="19"/>
    </row>
    <row r="514" spans="1:8" ht="15" customHeight="1">
      <c r="A514" s="32"/>
      <c r="B514" s="191" t="s">
        <v>140</v>
      </c>
      <c r="C514" s="74" t="s">
        <v>141</v>
      </c>
      <c r="D514" s="90">
        <v>150</v>
      </c>
      <c r="E514" s="90">
        <v>100</v>
      </c>
      <c r="F514" s="90">
        <v>100</v>
      </c>
      <c r="G514" s="90">
        <v>100</v>
      </c>
      <c r="H514" s="19"/>
    </row>
    <row r="515" spans="1:8" ht="27.6" customHeight="1">
      <c r="A515" s="32"/>
      <c r="B515" s="195" t="s">
        <v>333</v>
      </c>
      <c r="C515" s="110" t="s">
        <v>381</v>
      </c>
      <c r="D515" s="90">
        <v>18062</v>
      </c>
      <c r="E515" s="90">
        <v>61846</v>
      </c>
      <c r="F515" s="90">
        <v>61846</v>
      </c>
      <c r="G515" s="90">
        <v>69000</v>
      </c>
      <c r="H515" s="19"/>
    </row>
    <row r="516" spans="1:8" ht="26.4">
      <c r="A516" s="32"/>
      <c r="B516" s="195" t="s">
        <v>375</v>
      </c>
      <c r="C516" s="110" t="s">
        <v>376</v>
      </c>
      <c r="D516" s="75">
        <v>0</v>
      </c>
      <c r="E516" s="90">
        <v>1</v>
      </c>
      <c r="F516" s="90">
        <v>1</v>
      </c>
      <c r="G516" s="90">
        <v>6000</v>
      </c>
      <c r="H516" s="19"/>
    </row>
    <row r="517" spans="1:8" ht="15" customHeight="1">
      <c r="A517" s="32" t="s">
        <v>6</v>
      </c>
      <c r="B517" s="64">
        <v>2.101</v>
      </c>
      <c r="C517" s="57" t="s">
        <v>82</v>
      </c>
      <c r="D517" s="80">
        <f t="shared" ref="D517:F517" si="96">SUM(D512:D516)</f>
        <v>82801</v>
      </c>
      <c r="E517" s="80">
        <f t="shared" si="96"/>
        <v>146705</v>
      </c>
      <c r="F517" s="80">
        <f t="shared" si="96"/>
        <v>146705</v>
      </c>
      <c r="G517" s="80">
        <v>162483</v>
      </c>
      <c r="H517" s="19"/>
    </row>
    <row r="518" spans="1:8" ht="26.4">
      <c r="A518" s="32" t="s">
        <v>6</v>
      </c>
      <c r="B518" s="72">
        <v>2</v>
      </c>
      <c r="C518" s="73" t="s">
        <v>507</v>
      </c>
      <c r="D518" s="98">
        <f t="shared" ref="D518:F518" si="97">SUM(D517)</f>
        <v>82801</v>
      </c>
      <c r="E518" s="98">
        <f t="shared" si="97"/>
        <v>146705</v>
      </c>
      <c r="F518" s="98">
        <f t="shared" si="97"/>
        <v>146705</v>
      </c>
      <c r="G518" s="98">
        <v>162483</v>
      </c>
      <c r="H518" s="19"/>
    </row>
    <row r="519" spans="1:8">
      <c r="B519" s="94"/>
      <c r="C519" s="93"/>
      <c r="D519" s="61"/>
      <c r="E519" s="61"/>
      <c r="F519" s="61"/>
      <c r="G519" s="61"/>
      <c r="H519" s="19"/>
    </row>
    <row r="520" spans="1:8" ht="14.4" customHeight="1">
      <c r="B520" s="30">
        <v>80</v>
      </c>
      <c r="C520" s="93" t="s">
        <v>31</v>
      </c>
      <c r="D520" s="71"/>
      <c r="E520" s="71"/>
      <c r="F520" s="71"/>
      <c r="G520" s="71"/>
      <c r="H520" s="19"/>
    </row>
    <row r="521" spans="1:8" ht="14.4" customHeight="1">
      <c r="A521" s="32"/>
      <c r="B521" s="64">
        <v>80.001000000000005</v>
      </c>
      <c r="C521" s="57" t="s">
        <v>11</v>
      </c>
      <c r="D521" s="71"/>
      <c r="E521" s="71"/>
      <c r="F521" s="71"/>
      <c r="G521" s="71"/>
      <c r="H521" s="19"/>
    </row>
    <row r="522" spans="1:8" ht="14.4" customHeight="1">
      <c r="A522" s="32"/>
      <c r="B522" s="72">
        <v>60</v>
      </c>
      <c r="C522" s="73" t="s">
        <v>12</v>
      </c>
      <c r="D522" s="71"/>
      <c r="E522" s="71"/>
      <c r="F522" s="71"/>
      <c r="G522" s="71"/>
      <c r="H522" s="19"/>
    </row>
    <row r="523" spans="1:8" ht="14.4" customHeight="1">
      <c r="A523" s="32"/>
      <c r="B523" s="81" t="s">
        <v>13</v>
      </c>
      <c r="C523" s="74" t="s">
        <v>14</v>
      </c>
      <c r="D523" s="58">
        <v>14096</v>
      </c>
      <c r="E523" s="90">
        <v>23821</v>
      </c>
      <c r="F523" s="58">
        <v>23821</v>
      </c>
      <c r="G523" s="58">
        <v>21443</v>
      </c>
      <c r="H523" s="19"/>
    </row>
    <row r="524" spans="1:8" s="184" customFormat="1" ht="14.4" customHeight="1">
      <c r="A524" s="32"/>
      <c r="B524" s="81" t="s">
        <v>396</v>
      </c>
      <c r="C524" s="73" t="s">
        <v>353</v>
      </c>
      <c r="D524" s="75">
        <v>0</v>
      </c>
      <c r="E524" s="75">
        <v>0</v>
      </c>
      <c r="F524" s="75">
        <v>0</v>
      </c>
      <c r="G524" s="58">
        <v>1040</v>
      </c>
    </row>
    <row r="525" spans="1:8" ht="14.4" customHeight="1">
      <c r="A525" s="32"/>
      <c r="B525" s="81" t="s">
        <v>15</v>
      </c>
      <c r="C525" s="74" t="s">
        <v>16</v>
      </c>
      <c r="D525" s="90">
        <v>162</v>
      </c>
      <c r="E525" s="90">
        <v>122</v>
      </c>
      <c r="F525" s="90">
        <v>122</v>
      </c>
      <c r="G525" s="58">
        <v>134</v>
      </c>
      <c r="H525" s="19"/>
    </row>
    <row r="526" spans="1:8" ht="14.4" customHeight="1">
      <c r="A526" s="32"/>
      <c r="B526" s="81" t="s">
        <v>17</v>
      </c>
      <c r="C526" s="74" t="s">
        <v>18</v>
      </c>
      <c r="D526" s="90">
        <v>1778</v>
      </c>
      <c r="E526" s="90">
        <v>1101</v>
      </c>
      <c r="F526" s="90">
        <v>1101</v>
      </c>
      <c r="G526" s="58">
        <v>1211</v>
      </c>
      <c r="H526" s="19"/>
    </row>
    <row r="527" spans="1:8" ht="14.4" customHeight="1">
      <c r="A527" s="32"/>
      <c r="B527" s="81" t="s">
        <v>74</v>
      </c>
      <c r="C527" s="74" t="s">
        <v>279</v>
      </c>
      <c r="D527" s="90">
        <v>14</v>
      </c>
      <c r="E527" s="90">
        <v>56</v>
      </c>
      <c r="F527" s="90">
        <v>56</v>
      </c>
      <c r="G527" s="58">
        <v>137</v>
      </c>
      <c r="H527" s="19"/>
    </row>
    <row r="528" spans="1:8" ht="27" customHeight="1">
      <c r="A528" s="32"/>
      <c r="B528" s="81" t="s">
        <v>230</v>
      </c>
      <c r="C528" s="74" t="s">
        <v>231</v>
      </c>
      <c r="D528" s="91">
        <v>17686</v>
      </c>
      <c r="E528" s="91">
        <v>14552</v>
      </c>
      <c r="F528" s="91">
        <v>14552</v>
      </c>
      <c r="G528" s="91">
        <v>67040</v>
      </c>
      <c r="H528" s="19"/>
    </row>
    <row r="529" spans="1:8" ht="14.4" customHeight="1">
      <c r="A529" s="16" t="s">
        <v>6</v>
      </c>
      <c r="B529" s="94">
        <v>60</v>
      </c>
      <c r="C529" s="93" t="s">
        <v>12</v>
      </c>
      <c r="D529" s="91">
        <f t="shared" ref="D529:F529" si="98">SUM(D523:D528)</f>
        <v>33736</v>
      </c>
      <c r="E529" s="91">
        <f t="shared" si="98"/>
        <v>39652</v>
      </c>
      <c r="F529" s="91">
        <f t="shared" si="98"/>
        <v>39652</v>
      </c>
      <c r="G529" s="91">
        <v>91005</v>
      </c>
      <c r="H529" s="19"/>
    </row>
    <row r="530" spans="1:8" ht="14.4" customHeight="1">
      <c r="A530" s="16" t="s">
        <v>6</v>
      </c>
      <c r="B530" s="64">
        <v>80.001000000000005</v>
      </c>
      <c r="C530" s="86" t="s">
        <v>11</v>
      </c>
      <c r="D530" s="80">
        <f t="shared" ref="D530:F531" si="99">D529</f>
        <v>33736</v>
      </c>
      <c r="E530" s="82">
        <f t="shared" si="99"/>
        <v>39652</v>
      </c>
      <c r="F530" s="80">
        <f t="shared" si="99"/>
        <v>39652</v>
      </c>
      <c r="G530" s="80">
        <v>91005</v>
      </c>
      <c r="H530" s="19"/>
    </row>
    <row r="531" spans="1:8" ht="14.4" customHeight="1">
      <c r="A531" s="32" t="s">
        <v>6</v>
      </c>
      <c r="B531" s="21">
        <v>80</v>
      </c>
      <c r="C531" s="73" t="s">
        <v>31</v>
      </c>
      <c r="D531" s="80">
        <f t="shared" si="99"/>
        <v>33736</v>
      </c>
      <c r="E531" s="82">
        <f t="shared" si="99"/>
        <v>39652</v>
      </c>
      <c r="F531" s="80">
        <f t="shared" si="99"/>
        <v>39652</v>
      </c>
      <c r="G531" s="80">
        <v>91005</v>
      </c>
      <c r="H531" s="19"/>
    </row>
    <row r="532" spans="1:8" ht="14.4" customHeight="1">
      <c r="A532" s="32" t="s">
        <v>6</v>
      </c>
      <c r="B532" s="70">
        <v>2236</v>
      </c>
      <c r="C532" s="57" t="s">
        <v>1</v>
      </c>
      <c r="D532" s="80">
        <f t="shared" ref="D532:F532" si="100">D531+D518</f>
        <v>116537</v>
      </c>
      <c r="E532" s="80">
        <f t="shared" si="100"/>
        <v>186357</v>
      </c>
      <c r="F532" s="80">
        <f t="shared" si="100"/>
        <v>186357</v>
      </c>
      <c r="G532" s="80">
        <v>253488</v>
      </c>
      <c r="H532" s="19"/>
    </row>
    <row r="533" spans="1:8">
      <c r="A533" s="131"/>
      <c r="B533" s="31"/>
      <c r="D533" s="95"/>
      <c r="E533" s="95"/>
      <c r="F533" s="95"/>
      <c r="G533" s="95"/>
      <c r="H533" s="19"/>
    </row>
    <row r="534" spans="1:8" ht="15" customHeight="1">
      <c r="A534" s="32" t="s">
        <v>8</v>
      </c>
      <c r="B534" s="70">
        <v>2515</v>
      </c>
      <c r="C534" s="57" t="s">
        <v>113</v>
      </c>
      <c r="D534" s="61"/>
      <c r="E534" s="61"/>
      <c r="F534" s="61"/>
      <c r="G534" s="61"/>
      <c r="H534" s="19"/>
    </row>
    <row r="535" spans="1:8" ht="15" customHeight="1">
      <c r="A535" s="32"/>
      <c r="B535" s="64">
        <v>0.79600000000000004</v>
      </c>
      <c r="C535" s="57" t="s">
        <v>111</v>
      </c>
      <c r="D535" s="61"/>
      <c r="E535" s="61"/>
      <c r="F535" s="61"/>
      <c r="G535" s="61"/>
      <c r="H535" s="19"/>
    </row>
    <row r="536" spans="1:8" ht="15" customHeight="1">
      <c r="A536" s="32"/>
      <c r="B536" s="81" t="s">
        <v>110</v>
      </c>
      <c r="C536" s="74" t="s">
        <v>19</v>
      </c>
      <c r="D536" s="91">
        <v>9654</v>
      </c>
      <c r="E536" s="91">
        <v>10000</v>
      </c>
      <c r="F536" s="91">
        <v>10000</v>
      </c>
      <c r="G536" s="67">
        <v>0</v>
      </c>
      <c r="H536" s="19"/>
    </row>
    <row r="537" spans="1:8" ht="15" customHeight="1">
      <c r="A537" s="32" t="s">
        <v>6</v>
      </c>
      <c r="B537" s="64">
        <v>0.79600000000000004</v>
      </c>
      <c r="C537" s="57" t="s">
        <v>111</v>
      </c>
      <c r="D537" s="91">
        <f t="shared" ref="D537:F537" si="101">D536</f>
        <v>9654</v>
      </c>
      <c r="E537" s="91">
        <f t="shared" si="101"/>
        <v>10000</v>
      </c>
      <c r="F537" s="91">
        <f t="shared" si="101"/>
        <v>10000</v>
      </c>
      <c r="G537" s="67">
        <v>0</v>
      </c>
      <c r="H537" s="19"/>
    </row>
    <row r="538" spans="1:8" ht="15" customHeight="1">
      <c r="A538" s="32" t="s">
        <v>6</v>
      </c>
      <c r="B538" s="70">
        <v>2515</v>
      </c>
      <c r="C538" s="57" t="s">
        <v>113</v>
      </c>
      <c r="D538" s="82">
        <f t="shared" ref="D538:F538" si="102">SUM(D535:D536)</f>
        <v>9654</v>
      </c>
      <c r="E538" s="82">
        <f t="shared" si="102"/>
        <v>10000</v>
      </c>
      <c r="F538" s="82">
        <f t="shared" si="102"/>
        <v>10000</v>
      </c>
      <c r="G538" s="68">
        <v>0</v>
      </c>
      <c r="H538" s="19"/>
    </row>
    <row r="539" spans="1:8" ht="13.95" customHeight="1">
      <c r="A539" s="139" t="s">
        <v>6</v>
      </c>
      <c r="B539" s="140"/>
      <c r="C539" s="141" t="s">
        <v>7</v>
      </c>
      <c r="D539" s="80">
        <f t="shared" ref="D539:F539" si="103">D538+D532+D507+D205+D36</f>
        <v>1813874</v>
      </c>
      <c r="E539" s="80">
        <f t="shared" si="103"/>
        <v>2475373</v>
      </c>
      <c r="F539" s="80">
        <f t="shared" si="103"/>
        <v>2495934</v>
      </c>
      <c r="G539" s="80">
        <v>2921717</v>
      </c>
      <c r="H539" s="19"/>
    </row>
    <row r="540" spans="1:8">
      <c r="C540" s="142"/>
      <c r="D540" s="61"/>
      <c r="E540" s="61"/>
      <c r="F540" s="61"/>
      <c r="G540" s="61"/>
      <c r="H540" s="19"/>
    </row>
    <row r="541" spans="1:8" ht="13.95" customHeight="1">
      <c r="C541" s="86" t="s">
        <v>75</v>
      </c>
      <c r="D541" s="71"/>
      <c r="E541" s="71"/>
      <c r="F541" s="71"/>
      <c r="G541" s="71"/>
      <c r="H541" s="19"/>
    </row>
    <row r="542" spans="1:8" ht="13.95" customHeight="1">
      <c r="A542" s="174" t="s">
        <v>8</v>
      </c>
      <c r="B542" s="143">
        <v>4059</v>
      </c>
      <c r="C542" s="144" t="s">
        <v>125</v>
      </c>
      <c r="D542" s="71"/>
      <c r="E542" s="71"/>
      <c r="F542" s="71"/>
      <c r="G542" s="71"/>
      <c r="H542" s="19"/>
    </row>
    <row r="543" spans="1:8" ht="13.95" customHeight="1">
      <c r="B543" s="30">
        <v>80</v>
      </c>
      <c r="C543" s="93" t="s">
        <v>31</v>
      </c>
      <c r="D543" s="71"/>
      <c r="E543" s="71"/>
      <c r="F543" s="71"/>
      <c r="G543" s="71"/>
      <c r="H543" s="19"/>
    </row>
    <row r="544" spans="1:8" ht="26.4">
      <c r="A544" s="32"/>
      <c r="B544" s="64">
        <v>80.789000000000001</v>
      </c>
      <c r="C544" s="57" t="s">
        <v>509</v>
      </c>
      <c r="D544" s="71"/>
      <c r="E544" s="71"/>
      <c r="F544" s="71"/>
      <c r="G544" s="71"/>
      <c r="H544" s="19"/>
    </row>
    <row r="545" spans="1:8" ht="13.95" customHeight="1">
      <c r="A545" s="32"/>
      <c r="B545" s="81" t="s">
        <v>120</v>
      </c>
      <c r="C545" s="73" t="s">
        <v>118</v>
      </c>
      <c r="D545" s="123">
        <v>7718</v>
      </c>
      <c r="E545" s="97">
        <v>0</v>
      </c>
      <c r="F545" s="97">
        <v>0</v>
      </c>
      <c r="G545" s="97">
        <v>0</v>
      </c>
      <c r="H545" s="19"/>
    </row>
    <row r="546" spans="1:8" ht="26.4">
      <c r="A546" s="145" t="s">
        <v>6</v>
      </c>
      <c r="B546" s="64">
        <v>80.789000000000001</v>
      </c>
      <c r="C546" s="57" t="s">
        <v>509</v>
      </c>
      <c r="D546" s="123">
        <f t="shared" ref="D546:F546" si="104">D545</f>
        <v>7718</v>
      </c>
      <c r="E546" s="97">
        <f t="shared" si="104"/>
        <v>0</v>
      </c>
      <c r="F546" s="97">
        <f t="shared" si="104"/>
        <v>0</v>
      </c>
      <c r="G546" s="97">
        <v>0</v>
      </c>
      <c r="H546" s="19"/>
    </row>
    <row r="547" spans="1:8" ht="13.95" customHeight="1">
      <c r="A547" s="145" t="s">
        <v>6</v>
      </c>
      <c r="B547" s="21">
        <v>80</v>
      </c>
      <c r="C547" s="73" t="s">
        <v>31</v>
      </c>
      <c r="D547" s="123">
        <f t="shared" ref="D547:F547" si="105">D546</f>
        <v>7718</v>
      </c>
      <c r="E547" s="97">
        <f t="shared" si="105"/>
        <v>0</v>
      </c>
      <c r="F547" s="97">
        <f t="shared" si="105"/>
        <v>0</v>
      </c>
      <c r="G547" s="97">
        <v>0</v>
      </c>
      <c r="H547" s="19"/>
    </row>
    <row r="548" spans="1:8">
      <c r="A548" s="145" t="s">
        <v>6</v>
      </c>
      <c r="B548" s="146">
        <v>4059</v>
      </c>
      <c r="C548" s="147" t="s">
        <v>125</v>
      </c>
      <c r="D548" s="108">
        <f t="shared" ref="D548:F548" si="106">D545</f>
        <v>7718</v>
      </c>
      <c r="E548" s="107">
        <f t="shared" si="106"/>
        <v>0</v>
      </c>
      <c r="F548" s="107">
        <f t="shared" si="106"/>
        <v>0</v>
      </c>
      <c r="G548" s="107">
        <v>0</v>
      </c>
      <c r="H548" s="19"/>
    </row>
    <row r="549" spans="1:8" ht="13.95" customHeight="1">
      <c r="A549" s="32"/>
      <c r="B549" s="21"/>
      <c r="C549" s="57"/>
      <c r="D549" s="71"/>
      <c r="E549" s="71"/>
      <c r="F549" s="71"/>
      <c r="G549" s="71"/>
      <c r="H549" s="19"/>
    </row>
    <row r="550" spans="1:8" ht="27" customHeight="1">
      <c r="A550" s="145" t="s">
        <v>8</v>
      </c>
      <c r="B550" s="148">
        <v>4202</v>
      </c>
      <c r="C550" s="147" t="s">
        <v>121</v>
      </c>
      <c r="D550" s="71"/>
      <c r="E550" s="71"/>
      <c r="F550" s="71"/>
      <c r="G550" s="71"/>
      <c r="H550" s="19"/>
    </row>
    <row r="551" spans="1:8" ht="13.95" customHeight="1">
      <c r="A551" s="32"/>
      <c r="B551" s="149">
        <v>1</v>
      </c>
      <c r="C551" s="150" t="s">
        <v>115</v>
      </c>
      <c r="D551" s="71"/>
      <c r="E551" s="71"/>
      <c r="F551" s="71"/>
      <c r="G551" s="71"/>
      <c r="H551" s="19"/>
    </row>
    <row r="552" spans="1:8" ht="13.95" customHeight="1">
      <c r="A552" s="151"/>
      <c r="B552" s="64">
        <v>1.796</v>
      </c>
      <c r="C552" s="57" t="s">
        <v>111</v>
      </c>
      <c r="D552" s="71"/>
      <c r="E552" s="71"/>
      <c r="F552" s="71"/>
      <c r="G552" s="71"/>
      <c r="H552" s="19"/>
    </row>
    <row r="553" spans="1:8" ht="13.95" customHeight="1">
      <c r="A553" s="32"/>
      <c r="B553" s="81" t="s">
        <v>120</v>
      </c>
      <c r="C553" s="74" t="s">
        <v>119</v>
      </c>
      <c r="D553" s="123">
        <v>3757</v>
      </c>
      <c r="E553" s="97">
        <v>0</v>
      </c>
      <c r="F553" s="97">
        <v>0</v>
      </c>
      <c r="G553" s="97">
        <v>0</v>
      </c>
      <c r="H553" s="19"/>
    </row>
    <row r="554" spans="1:8" ht="13.95" customHeight="1">
      <c r="A554" s="32" t="s">
        <v>6</v>
      </c>
      <c r="B554" s="64">
        <v>1.796</v>
      </c>
      <c r="C554" s="57" t="s">
        <v>111</v>
      </c>
      <c r="D554" s="123">
        <f t="shared" ref="D554:F554" si="107">SUM(D553:D553)</f>
        <v>3757</v>
      </c>
      <c r="E554" s="97">
        <f t="shared" si="107"/>
        <v>0</v>
      </c>
      <c r="F554" s="97">
        <f t="shared" si="107"/>
        <v>0</v>
      </c>
      <c r="G554" s="97">
        <v>0</v>
      </c>
      <c r="H554" s="19"/>
    </row>
    <row r="555" spans="1:8" ht="13.95" customHeight="1">
      <c r="A555" s="32" t="s">
        <v>6</v>
      </c>
      <c r="B555" s="149">
        <v>1</v>
      </c>
      <c r="C555" s="150" t="s">
        <v>115</v>
      </c>
      <c r="D555" s="108">
        <f t="shared" ref="D555:F555" si="108">D554</f>
        <v>3757</v>
      </c>
      <c r="E555" s="107">
        <f t="shared" si="108"/>
        <v>0</v>
      </c>
      <c r="F555" s="107">
        <f t="shared" si="108"/>
        <v>0</v>
      </c>
      <c r="G555" s="107">
        <v>0</v>
      </c>
      <c r="H555" s="19"/>
    </row>
    <row r="556" spans="1:8" ht="13.95" customHeight="1">
      <c r="A556" s="32"/>
      <c r="B556" s="149"/>
      <c r="C556" s="150"/>
      <c r="D556" s="106"/>
      <c r="E556" s="106"/>
      <c r="F556" s="106"/>
      <c r="G556" s="106"/>
      <c r="H556" s="19"/>
    </row>
    <row r="557" spans="1:8" ht="13.95" customHeight="1">
      <c r="A557" s="32"/>
      <c r="B557" s="149">
        <v>4</v>
      </c>
      <c r="C557" s="150" t="s">
        <v>116</v>
      </c>
      <c r="D557" s="71"/>
      <c r="E557" s="71"/>
      <c r="F557" s="71"/>
      <c r="G557" s="71"/>
      <c r="H557" s="19"/>
    </row>
    <row r="558" spans="1:8" ht="13.95" customHeight="1">
      <c r="A558" s="32"/>
      <c r="B558" s="64">
        <v>4.7960000000000003</v>
      </c>
      <c r="C558" s="57" t="s">
        <v>111</v>
      </c>
      <c r="D558" s="71"/>
      <c r="E558" s="71"/>
      <c r="F558" s="71"/>
      <c r="G558" s="71"/>
      <c r="H558" s="19"/>
    </row>
    <row r="559" spans="1:8" ht="13.95" customHeight="1">
      <c r="A559" s="32"/>
      <c r="B559" s="81" t="s">
        <v>142</v>
      </c>
      <c r="C559" s="74" t="s">
        <v>119</v>
      </c>
      <c r="D559" s="97">
        <v>0</v>
      </c>
      <c r="E559" s="97">
        <v>0</v>
      </c>
      <c r="F559" s="97">
        <v>0</v>
      </c>
      <c r="G559" s="123">
        <v>10000</v>
      </c>
      <c r="H559" s="19"/>
    </row>
    <row r="560" spans="1:8" ht="13.95" customHeight="1">
      <c r="A560" s="32" t="s">
        <v>6</v>
      </c>
      <c r="B560" s="64">
        <v>4.7960000000000003</v>
      </c>
      <c r="C560" s="57" t="s">
        <v>111</v>
      </c>
      <c r="D560" s="97">
        <f t="shared" ref="D560:F560" si="109">SUM(D559:D559)</f>
        <v>0</v>
      </c>
      <c r="E560" s="97">
        <f t="shared" si="109"/>
        <v>0</v>
      </c>
      <c r="F560" s="97">
        <f t="shared" si="109"/>
        <v>0</v>
      </c>
      <c r="G560" s="123">
        <v>10000</v>
      </c>
      <c r="H560" s="19"/>
    </row>
    <row r="561" spans="1:8" ht="13.95" customHeight="1">
      <c r="A561" s="32" t="s">
        <v>6</v>
      </c>
      <c r="B561" s="149">
        <v>4</v>
      </c>
      <c r="C561" s="150" t="s">
        <v>116</v>
      </c>
      <c r="D561" s="97">
        <f t="shared" ref="D561:F561" si="110">D560</f>
        <v>0</v>
      </c>
      <c r="E561" s="97">
        <f t="shared" si="110"/>
        <v>0</v>
      </c>
      <c r="F561" s="97">
        <f t="shared" si="110"/>
        <v>0</v>
      </c>
      <c r="G561" s="123">
        <v>10000</v>
      </c>
      <c r="H561" s="19"/>
    </row>
    <row r="562" spans="1:8" ht="26.4">
      <c r="A562" s="145" t="s">
        <v>6</v>
      </c>
      <c r="B562" s="148">
        <v>4202</v>
      </c>
      <c r="C562" s="147" t="s">
        <v>121</v>
      </c>
      <c r="D562" s="108">
        <f t="shared" ref="D562:F562" si="111">D561+D555</f>
        <v>3757</v>
      </c>
      <c r="E562" s="107">
        <f t="shared" si="111"/>
        <v>0</v>
      </c>
      <c r="F562" s="107">
        <f t="shared" si="111"/>
        <v>0</v>
      </c>
      <c r="G562" s="108">
        <v>10000</v>
      </c>
      <c r="H562" s="19"/>
    </row>
    <row r="563" spans="1:8">
      <c r="A563" s="32"/>
      <c r="B563" s="21"/>
      <c r="C563" s="57"/>
      <c r="D563" s="95"/>
      <c r="E563" s="95"/>
      <c r="F563" s="95"/>
      <c r="G563" s="95"/>
      <c r="H563" s="19"/>
    </row>
    <row r="564" spans="1:8" ht="13.95" customHeight="1">
      <c r="A564" s="152" t="s">
        <v>8</v>
      </c>
      <c r="B564" s="59">
        <v>4217</v>
      </c>
      <c r="C564" s="60" t="s">
        <v>123</v>
      </c>
      <c r="D564" s="71"/>
      <c r="E564" s="71"/>
      <c r="F564" s="71"/>
      <c r="G564" s="71"/>
      <c r="H564" s="19"/>
    </row>
    <row r="565" spans="1:8" ht="26.4">
      <c r="A565" s="152"/>
      <c r="B565" s="62">
        <v>3</v>
      </c>
      <c r="C565" s="63" t="s">
        <v>124</v>
      </c>
      <c r="D565" s="71"/>
      <c r="E565" s="71"/>
      <c r="F565" s="71"/>
      <c r="G565" s="71"/>
      <c r="H565" s="19"/>
    </row>
    <row r="566" spans="1:8" ht="26.4">
      <c r="A566" s="32"/>
      <c r="B566" s="64">
        <v>3.7890000000000001</v>
      </c>
      <c r="C566" s="57" t="s">
        <v>509</v>
      </c>
      <c r="D566" s="71"/>
      <c r="E566" s="71"/>
      <c r="F566" s="71"/>
      <c r="G566" s="71"/>
      <c r="H566" s="19"/>
    </row>
    <row r="567" spans="1:8" ht="13.95" customHeight="1">
      <c r="A567" s="32"/>
      <c r="B567" s="81" t="s">
        <v>120</v>
      </c>
      <c r="C567" s="74" t="s">
        <v>118</v>
      </c>
      <c r="D567" s="77">
        <v>0</v>
      </c>
      <c r="E567" s="77">
        <v>0</v>
      </c>
      <c r="F567" s="77">
        <v>0</v>
      </c>
      <c r="G567" s="122">
        <v>8495</v>
      </c>
      <c r="H567" s="19"/>
    </row>
    <row r="568" spans="1:8" ht="26.4">
      <c r="A568" s="152" t="s">
        <v>6</v>
      </c>
      <c r="B568" s="64">
        <v>3.7890000000000001</v>
      </c>
      <c r="C568" s="57" t="s">
        <v>509</v>
      </c>
      <c r="D568" s="107">
        <f t="shared" ref="D568:F568" si="112">D567</f>
        <v>0</v>
      </c>
      <c r="E568" s="107">
        <f t="shared" si="112"/>
        <v>0</v>
      </c>
      <c r="F568" s="107">
        <f t="shared" si="112"/>
        <v>0</v>
      </c>
      <c r="G568" s="108">
        <v>8495</v>
      </c>
      <c r="H568" s="19"/>
    </row>
    <row r="569" spans="1:8">
      <c r="A569" s="32"/>
      <c r="B569" s="81"/>
      <c r="C569" s="73"/>
      <c r="D569" s="106"/>
      <c r="E569" s="106"/>
      <c r="F569" s="106"/>
      <c r="G569" s="106"/>
      <c r="H569" s="19"/>
    </row>
    <row r="570" spans="1:8" ht="13.95" customHeight="1">
      <c r="A570" s="32"/>
      <c r="B570" s="64">
        <v>3.7959999999999998</v>
      </c>
      <c r="C570" s="57" t="s">
        <v>111</v>
      </c>
      <c r="D570" s="71"/>
      <c r="E570" s="71"/>
      <c r="F570" s="71"/>
      <c r="G570" s="71"/>
      <c r="H570" s="19"/>
    </row>
    <row r="571" spans="1:8" ht="13.95" customHeight="1">
      <c r="A571" s="32"/>
      <c r="B571" s="81" t="s">
        <v>120</v>
      </c>
      <c r="C571" s="74" t="s">
        <v>119</v>
      </c>
      <c r="D571" s="122">
        <v>677</v>
      </c>
      <c r="E571" s="77">
        <v>0</v>
      </c>
      <c r="F571" s="77">
        <v>0</v>
      </c>
      <c r="G571" s="77">
        <v>0</v>
      </c>
      <c r="H571" s="19"/>
    </row>
    <row r="572" spans="1:8" ht="13.95" customHeight="1">
      <c r="A572" s="152" t="s">
        <v>6</v>
      </c>
      <c r="B572" s="64">
        <v>3.7959999999999998</v>
      </c>
      <c r="C572" s="57" t="s">
        <v>111</v>
      </c>
      <c r="D572" s="108">
        <f t="shared" ref="D572:F572" si="113">SUM(D571:D571)</f>
        <v>677</v>
      </c>
      <c r="E572" s="107">
        <f t="shared" si="113"/>
        <v>0</v>
      </c>
      <c r="F572" s="107">
        <f t="shared" si="113"/>
        <v>0</v>
      </c>
      <c r="G572" s="107">
        <v>0</v>
      </c>
      <c r="H572" s="19"/>
    </row>
    <row r="573" spans="1:8" ht="26.4">
      <c r="A573" s="152" t="s">
        <v>6</v>
      </c>
      <c r="B573" s="62">
        <v>3</v>
      </c>
      <c r="C573" s="63" t="s">
        <v>510</v>
      </c>
      <c r="D573" s="122">
        <f t="shared" ref="D573:F573" si="114">D572+D568</f>
        <v>677</v>
      </c>
      <c r="E573" s="77">
        <f t="shared" si="114"/>
        <v>0</v>
      </c>
      <c r="F573" s="77">
        <f t="shared" si="114"/>
        <v>0</v>
      </c>
      <c r="G573" s="122">
        <v>8495</v>
      </c>
      <c r="H573" s="19"/>
    </row>
    <row r="574" spans="1:8" ht="13.95" customHeight="1">
      <c r="A574" s="152" t="s">
        <v>6</v>
      </c>
      <c r="B574" s="59">
        <v>4217</v>
      </c>
      <c r="C574" s="60" t="s">
        <v>123</v>
      </c>
      <c r="D574" s="108">
        <f t="shared" ref="D574:F574" si="115">D573</f>
        <v>677</v>
      </c>
      <c r="E574" s="107">
        <f t="shared" si="115"/>
        <v>0</v>
      </c>
      <c r="F574" s="107">
        <f t="shared" si="115"/>
        <v>0</v>
      </c>
      <c r="G574" s="108">
        <v>8495</v>
      </c>
      <c r="H574" s="19"/>
    </row>
    <row r="575" spans="1:8">
      <c r="A575" s="32"/>
      <c r="B575" s="21"/>
      <c r="C575" s="57"/>
      <c r="D575" s="95"/>
      <c r="E575" s="95"/>
      <c r="F575" s="95"/>
      <c r="G575" s="95"/>
      <c r="H575" s="19"/>
    </row>
    <row r="576" spans="1:8" ht="39.6">
      <c r="A576" s="32" t="s">
        <v>8</v>
      </c>
      <c r="B576" s="70">
        <v>4225</v>
      </c>
      <c r="C576" s="57" t="s">
        <v>76</v>
      </c>
      <c r="D576" s="71"/>
      <c r="E576" s="71"/>
      <c r="F576" s="71"/>
      <c r="G576" s="71"/>
      <c r="H576" s="19"/>
    </row>
    <row r="577" spans="1:8" ht="13.95" customHeight="1">
      <c r="A577" s="32"/>
      <c r="B577" s="72">
        <v>1</v>
      </c>
      <c r="C577" s="73" t="s">
        <v>10</v>
      </c>
      <c r="D577" s="71"/>
      <c r="E577" s="71"/>
      <c r="F577" s="71"/>
      <c r="G577" s="71"/>
      <c r="H577" s="19"/>
    </row>
    <row r="578" spans="1:8" ht="13.95" customHeight="1">
      <c r="A578" s="32"/>
      <c r="B578" s="64">
        <v>1.8</v>
      </c>
      <c r="C578" s="57" t="s">
        <v>24</v>
      </c>
      <c r="D578" s="71"/>
      <c r="E578" s="71"/>
      <c r="F578" s="71"/>
      <c r="G578" s="71"/>
      <c r="H578" s="19"/>
    </row>
    <row r="579" spans="1:8" ht="13.95" customHeight="1">
      <c r="A579" s="32"/>
      <c r="B579" s="72">
        <v>60</v>
      </c>
      <c r="C579" s="73" t="s">
        <v>153</v>
      </c>
      <c r="D579" s="71"/>
      <c r="E579" s="71"/>
      <c r="F579" s="71"/>
      <c r="G579" s="71"/>
      <c r="H579" s="19"/>
    </row>
    <row r="580" spans="1:8" ht="25.95" customHeight="1">
      <c r="A580" s="32"/>
      <c r="B580" s="72" t="s">
        <v>50</v>
      </c>
      <c r="C580" s="74" t="s">
        <v>261</v>
      </c>
      <c r="D580" s="122">
        <v>5393</v>
      </c>
      <c r="E580" s="122">
        <v>10269</v>
      </c>
      <c r="F580" s="122">
        <v>10269</v>
      </c>
      <c r="G580" s="37">
        <v>1</v>
      </c>
      <c r="H580" s="19"/>
    </row>
    <row r="581" spans="1:8" ht="25.95" customHeight="1">
      <c r="A581" s="65"/>
      <c r="B581" s="168" t="s">
        <v>51</v>
      </c>
      <c r="C581" s="109" t="s">
        <v>262</v>
      </c>
      <c r="D581" s="123">
        <v>4654</v>
      </c>
      <c r="E581" s="123">
        <v>20315</v>
      </c>
      <c r="F581" s="123">
        <v>20315</v>
      </c>
      <c r="G581" s="119">
        <v>1</v>
      </c>
      <c r="H581" s="19"/>
    </row>
    <row r="582" spans="1:8" ht="27" customHeight="1">
      <c r="A582" s="32"/>
      <c r="B582" s="72" t="s">
        <v>77</v>
      </c>
      <c r="C582" s="74" t="s">
        <v>517</v>
      </c>
      <c r="D582" s="77">
        <v>0</v>
      </c>
      <c r="E582" s="122">
        <v>6000</v>
      </c>
      <c r="F582" s="122">
        <v>6000</v>
      </c>
      <c r="G582" s="37">
        <v>14000</v>
      </c>
      <c r="H582" s="19"/>
    </row>
    <row r="583" spans="1:8" ht="13.95" customHeight="1">
      <c r="A583" s="32" t="s">
        <v>6</v>
      </c>
      <c r="B583" s="64">
        <v>1.8</v>
      </c>
      <c r="C583" s="57" t="s">
        <v>24</v>
      </c>
      <c r="D583" s="108">
        <f t="shared" ref="D583:F583" si="116">SUM(D580:D582)</f>
        <v>10047</v>
      </c>
      <c r="E583" s="108">
        <f t="shared" si="116"/>
        <v>36584</v>
      </c>
      <c r="F583" s="108">
        <f t="shared" si="116"/>
        <v>36584</v>
      </c>
      <c r="G583" s="108">
        <v>14002</v>
      </c>
      <c r="H583" s="19"/>
    </row>
    <row r="584" spans="1:8" ht="13.95" customHeight="1">
      <c r="A584" s="32" t="s">
        <v>6</v>
      </c>
      <c r="B584" s="72">
        <v>1</v>
      </c>
      <c r="C584" s="73" t="s">
        <v>10</v>
      </c>
      <c r="D584" s="123">
        <f t="shared" ref="D584:F584" si="117">D583</f>
        <v>10047</v>
      </c>
      <c r="E584" s="119">
        <f t="shared" si="117"/>
        <v>36584</v>
      </c>
      <c r="F584" s="119">
        <f t="shared" si="117"/>
        <v>36584</v>
      </c>
      <c r="G584" s="119">
        <v>14002</v>
      </c>
      <c r="H584" s="19"/>
    </row>
    <row r="585" spans="1:8" ht="10.8" customHeight="1">
      <c r="A585" s="32"/>
      <c r="B585" s="70"/>
      <c r="C585" s="57"/>
      <c r="D585" s="71"/>
      <c r="E585" s="71"/>
      <c r="F585" s="71"/>
      <c r="G585" s="71"/>
      <c r="H585" s="19"/>
    </row>
    <row r="586" spans="1:8" ht="15" customHeight="1">
      <c r="A586" s="32"/>
      <c r="B586" s="72">
        <v>2</v>
      </c>
      <c r="C586" s="73" t="s">
        <v>27</v>
      </c>
      <c r="D586" s="71"/>
      <c r="E586" s="71"/>
      <c r="F586" s="71"/>
      <c r="G586" s="71"/>
      <c r="H586" s="19"/>
    </row>
    <row r="587" spans="1:8" ht="15" customHeight="1">
      <c r="A587" s="32"/>
      <c r="B587" s="64">
        <v>2.8</v>
      </c>
      <c r="C587" s="57" t="s">
        <v>24</v>
      </c>
      <c r="D587" s="71"/>
      <c r="E587" s="71"/>
      <c r="F587" s="71"/>
      <c r="G587" s="71"/>
      <c r="H587" s="19"/>
    </row>
    <row r="588" spans="1:8" ht="15" customHeight="1">
      <c r="A588" s="32"/>
      <c r="B588" s="72">
        <v>51</v>
      </c>
      <c r="C588" s="121" t="s">
        <v>223</v>
      </c>
      <c r="D588" s="87"/>
      <c r="E588" s="87"/>
      <c r="F588" s="87"/>
      <c r="G588" s="87"/>
      <c r="H588" s="19"/>
    </row>
    <row r="589" spans="1:8" ht="27.75" customHeight="1">
      <c r="A589" s="32"/>
      <c r="B589" s="21" t="s">
        <v>204</v>
      </c>
      <c r="C589" s="153" t="s">
        <v>520</v>
      </c>
      <c r="D589" s="91">
        <v>25928</v>
      </c>
      <c r="E589" s="91">
        <v>30546</v>
      </c>
      <c r="F589" s="91">
        <v>30546</v>
      </c>
      <c r="G589" s="91">
        <v>10000</v>
      </c>
      <c r="H589" s="19"/>
    </row>
    <row r="590" spans="1:8" ht="13.95" customHeight="1">
      <c r="A590" s="32" t="s">
        <v>6</v>
      </c>
      <c r="B590" s="72">
        <v>51</v>
      </c>
      <c r="C590" s="73" t="s">
        <v>223</v>
      </c>
      <c r="D590" s="91">
        <f t="shared" ref="D590:F590" si="118">SUM(D589:D589)</f>
        <v>25928</v>
      </c>
      <c r="E590" s="91">
        <f t="shared" si="118"/>
        <v>30546</v>
      </c>
      <c r="F590" s="91">
        <f t="shared" si="118"/>
        <v>30546</v>
      </c>
      <c r="G590" s="91">
        <v>10000</v>
      </c>
      <c r="H590" s="19"/>
    </row>
    <row r="591" spans="1:8">
      <c r="A591" s="32"/>
      <c r="B591" s="64"/>
      <c r="C591" s="57"/>
      <c r="D591" s="71"/>
      <c r="E591" s="71"/>
      <c r="F591" s="71"/>
      <c r="G591" s="71"/>
      <c r="H591" s="19"/>
    </row>
    <row r="592" spans="1:8" ht="13.95" customHeight="1">
      <c r="A592" s="32"/>
      <c r="B592" s="72">
        <v>60</v>
      </c>
      <c r="C592" s="73" t="s">
        <v>153</v>
      </c>
      <c r="D592" s="95"/>
      <c r="E592" s="95"/>
      <c r="F592" s="95"/>
      <c r="G592" s="95"/>
      <c r="H592" s="19"/>
    </row>
    <row r="593" spans="1:8" ht="41.4" customHeight="1">
      <c r="A593" s="32"/>
      <c r="B593" s="21" t="s">
        <v>165</v>
      </c>
      <c r="C593" s="153" t="s">
        <v>387</v>
      </c>
      <c r="D593" s="90">
        <v>2714</v>
      </c>
      <c r="E593" s="90">
        <v>922</v>
      </c>
      <c r="F593" s="90">
        <v>922</v>
      </c>
      <c r="G593" s="90">
        <v>1000</v>
      </c>
      <c r="H593" s="19"/>
    </row>
    <row r="594" spans="1:8" ht="39.6">
      <c r="B594" s="30" t="s">
        <v>166</v>
      </c>
      <c r="C594" s="178" t="s">
        <v>526</v>
      </c>
      <c r="D594" s="75">
        <v>0</v>
      </c>
      <c r="E594" s="90">
        <v>5000</v>
      </c>
      <c r="F594" s="90">
        <v>5000</v>
      </c>
      <c r="G594" s="90">
        <v>23715</v>
      </c>
      <c r="H594" s="19"/>
    </row>
    <row r="595" spans="1:8" ht="40.950000000000003" customHeight="1">
      <c r="B595" s="30" t="s">
        <v>167</v>
      </c>
      <c r="C595" s="153" t="s">
        <v>302</v>
      </c>
      <c r="D595" s="75">
        <v>0</v>
      </c>
      <c r="E595" s="90">
        <v>22566</v>
      </c>
      <c r="F595" s="90">
        <v>22566</v>
      </c>
      <c r="G595" s="90">
        <v>44759</v>
      </c>
      <c r="H595" s="19"/>
    </row>
    <row r="596" spans="1:8" ht="13.95" customHeight="1">
      <c r="A596" s="16" t="s">
        <v>6</v>
      </c>
      <c r="B596" s="94">
        <v>60</v>
      </c>
      <c r="C596" s="93" t="s">
        <v>153</v>
      </c>
      <c r="D596" s="82">
        <f t="shared" ref="D596:F596" si="119">SUM(D593:D595)</f>
        <v>2714</v>
      </c>
      <c r="E596" s="82">
        <f t="shared" si="119"/>
        <v>28488</v>
      </c>
      <c r="F596" s="82">
        <f t="shared" si="119"/>
        <v>28488</v>
      </c>
      <c r="G596" s="82">
        <v>69474</v>
      </c>
      <c r="H596" s="19"/>
    </row>
    <row r="597" spans="1:8" ht="13.95" customHeight="1">
      <c r="A597" s="32" t="s">
        <v>6</v>
      </c>
      <c r="B597" s="64">
        <v>2.8</v>
      </c>
      <c r="C597" s="57" t="s">
        <v>24</v>
      </c>
      <c r="D597" s="82">
        <f t="shared" ref="D597:F597" si="120">D596+D590</f>
        <v>28642</v>
      </c>
      <c r="E597" s="82">
        <f t="shared" si="120"/>
        <v>59034</v>
      </c>
      <c r="F597" s="82">
        <f t="shared" si="120"/>
        <v>59034</v>
      </c>
      <c r="G597" s="82">
        <v>79474</v>
      </c>
      <c r="H597" s="19"/>
    </row>
    <row r="598" spans="1:8" ht="13.95" customHeight="1">
      <c r="A598" s="32" t="s">
        <v>6</v>
      </c>
      <c r="B598" s="72">
        <v>2</v>
      </c>
      <c r="C598" s="73" t="s">
        <v>27</v>
      </c>
      <c r="D598" s="82">
        <f t="shared" ref="D598:F598" si="121">D597</f>
        <v>28642</v>
      </c>
      <c r="E598" s="82">
        <f t="shared" si="121"/>
        <v>59034</v>
      </c>
      <c r="F598" s="82">
        <f t="shared" si="121"/>
        <v>59034</v>
      </c>
      <c r="G598" s="82">
        <v>79474</v>
      </c>
      <c r="H598" s="19"/>
    </row>
    <row r="599" spans="1:8">
      <c r="A599" s="32"/>
      <c r="B599" s="72"/>
      <c r="C599" s="73"/>
      <c r="D599" s="87"/>
      <c r="E599" s="100"/>
      <c r="F599" s="100"/>
      <c r="G599" s="100"/>
      <c r="H599" s="19"/>
    </row>
    <row r="600" spans="1:8" ht="13.95" customHeight="1">
      <c r="A600" s="32"/>
      <c r="B600" s="72">
        <v>3</v>
      </c>
      <c r="C600" s="73" t="s">
        <v>30</v>
      </c>
      <c r="D600" s="87"/>
      <c r="E600" s="87"/>
      <c r="F600" s="87"/>
      <c r="G600" s="87"/>
      <c r="H600" s="19"/>
    </row>
    <row r="601" spans="1:8" ht="13.95" customHeight="1">
      <c r="A601" s="32"/>
      <c r="B601" s="64">
        <v>3.8</v>
      </c>
      <c r="C601" s="57" t="s">
        <v>24</v>
      </c>
      <c r="D601" s="87"/>
      <c r="E601" s="87"/>
      <c r="F601" s="87"/>
      <c r="G601" s="87"/>
      <c r="H601" s="19"/>
    </row>
    <row r="602" spans="1:8" ht="39.6">
      <c r="A602" s="32"/>
      <c r="B602" s="72">
        <v>43</v>
      </c>
      <c r="C602" s="73" t="s">
        <v>511</v>
      </c>
      <c r="D602" s="87"/>
      <c r="E602" s="87"/>
      <c r="F602" s="87"/>
      <c r="G602" s="87"/>
      <c r="H602" s="19"/>
    </row>
    <row r="603" spans="1:8" ht="28.2" customHeight="1">
      <c r="A603" s="32"/>
      <c r="B603" s="72" t="s">
        <v>264</v>
      </c>
      <c r="C603" s="74" t="s">
        <v>263</v>
      </c>
      <c r="D603" s="90">
        <v>17191</v>
      </c>
      <c r="E603" s="90">
        <v>18940</v>
      </c>
      <c r="F603" s="90">
        <v>18940</v>
      </c>
      <c r="G603" s="90">
        <v>1000</v>
      </c>
      <c r="H603" s="19"/>
    </row>
    <row r="604" spans="1:8" ht="29.4" customHeight="1">
      <c r="A604" s="32"/>
      <c r="B604" s="72" t="s">
        <v>265</v>
      </c>
      <c r="C604" s="73" t="s">
        <v>382</v>
      </c>
      <c r="D604" s="90">
        <v>6199</v>
      </c>
      <c r="E604" s="90">
        <v>2190</v>
      </c>
      <c r="F604" s="90">
        <v>2190</v>
      </c>
      <c r="G604" s="90">
        <v>1000</v>
      </c>
      <c r="H604" s="19"/>
    </row>
    <row r="605" spans="1:8" ht="29.4" customHeight="1">
      <c r="A605" s="32"/>
      <c r="B605" s="72" t="s">
        <v>266</v>
      </c>
      <c r="C605" s="73" t="s">
        <v>267</v>
      </c>
      <c r="D605" s="75">
        <v>0</v>
      </c>
      <c r="E605" s="90">
        <v>14165</v>
      </c>
      <c r="F605" s="90">
        <v>14165</v>
      </c>
      <c r="G605" s="90">
        <v>1000</v>
      </c>
      <c r="H605" s="19"/>
    </row>
    <row r="606" spans="1:8" ht="39.6">
      <c r="A606" s="32"/>
      <c r="B606" s="102" t="s">
        <v>268</v>
      </c>
      <c r="C606" s="110" t="s">
        <v>512</v>
      </c>
      <c r="D606" s="90">
        <v>15662</v>
      </c>
      <c r="E606" s="90">
        <v>15744</v>
      </c>
      <c r="F606" s="90">
        <v>15744</v>
      </c>
      <c r="G606" s="90">
        <v>1000</v>
      </c>
      <c r="H606" s="19"/>
    </row>
    <row r="607" spans="1:8" ht="39.6">
      <c r="A607" s="32"/>
      <c r="B607" s="102" t="s">
        <v>269</v>
      </c>
      <c r="C607" s="110" t="s">
        <v>513</v>
      </c>
      <c r="D607" s="91">
        <v>11199</v>
      </c>
      <c r="E607" s="91">
        <v>10956</v>
      </c>
      <c r="F607" s="91">
        <v>10956</v>
      </c>
      <c r="G607" s="91">
        <v>1000</v>
      </c>
      <c r="H607" s="19"/>
    </row>
    <row r="608" spans="1:8" ht="39.6">
      <c r="A608" s="32" t="s">
        <v>6</v>
      </c>
      <c r="B608" s="72">
        <v>43</v>
      </c>
      <c r="C608" s="73" t="s">
        <v>511</v>
      </c>
      <c r="D608" s="91">
        <f t="shared" ref="D608:F608" si="122">SUM(D603:D607)</f>
        <v>50251</v>
      </c>
      <c r="E608" s="91">
        <f t="shared" si="122"/>
        <v>61995</v>
      </c>
      <c r="F608" s="91">
        <f t="shared" si="122"/>
        <v>61995</v>
      </c>
      <c r="G608" s="91">
        <v>5000</v>
      </c>
      <c r="H608" s="19"/>
    </row>
    <row r="609" spans="1:8" ht="13.95" customHeight="1">
      <c r="A609" s="32" t="s">
        <v>6</v>
      </c>
      <c r="B609" s="64">
        <v>3.8</v>
      </c>
      <c r="C609" s="57" t="s">
        <v>24</v>
      </c>
      <c r="D609" s="91">
        <f t="shared" ref="D609:F610" si="123">D608</f>
        <v>50251</v>
      </c>
      <c r="E609" s="91">
        <f t="shared" si="123"/>
        <v>61995</v>
      </c>
      <c r="F609" s="91">
        <f t="shared" si="123"/>
        <v>61995</v>
      </c>
      <c r="G609" s="91">
        <v>5000</v>
      </c>
      <c r="H609" s="19"/>
    </row>
    <row r="610" spans="1:8" ht="13.95" customHeight="1">
      <c r="A610" s="32" t="s">
        <v>6</v>
      </c>
      <c r="B610" s="72">
        <v>3</v>
      </c>
      <c r="C610" s="73" t="s">
        <v>30</v>
      </c>
      <c r="D610" s="91">
        <f t="shared" si="123"/>
        <v>50251</v>
      </c>
      <c r="E610" s="91">
        <f t="shared" si="123"/>
        <v>61995</v>
      </c>
      <c r="F610" s="91">
        <f t="shared" si="123"/>
        <v>61995</v>
      </c>
      <c r="G610" s="91">
        <v>5000</v>
      </c>
      <c r="H610" s="19"/>
    </row>
    <row r="611" spans="1:8" ht="11.4" customHeight="1">
      <c r="A611" s="32"/>
      <c r="B611" s="72"/>
      <c r="C611" s="73"/>
      <c r="D611" s="87"/>
      <c r="E611" s="87"/>
      <c r="F611" s="87"/>
      <c r="G611" s="87"/>
      <c r="H611" s="19"/>
    </row>
    <row r="612" spans="1:8" ht="13.95" customHeight="1">
      <c r="A612" s="32"/>
      <c r="B612" s="72">
        <v>80</v>
      </c>
      <c r="C612" s="73" t="s">
        <v>31</v>
      </c>
      <c r="D612" s="87"/>
      <c r="E612" s="87"/>
      <c r="F612" s="87"/>
      <c r="G612" s="87"/>
      <c r="H612" s="19"/>
    </row>
    <row r="613" spans="1:8" ht="26.4">
      <c r="A613" s="133"/>
      <c r="B613" s="154" t="s">
        <v>334</v>
      </c>
      <c r="C613" s="179" t="s">
        <v>514</v>
      </c>
      <c r="D613" s="87"/>
      <c r="E613" s="87"/>
      <c r="F613" s="87"/>
      <c r="G613" s="87"/>
      <c r="H613" s="19"/>
    </row>
    <row r="614" spans="1:8" ht="13.95" customHeight="1">
      <c r="A614" s="104"/>
      <c r="B614" s="156">
        <v>60</v>
      </c>
      <c r="C614" s="157" t="s">
        <v>335</v>
      </c>
      <c r="D614" s="87"/>
      <c r="E614" s="87"/>
      <c r="F614" s="87"/>
      <c r="G614" s="87"/>
      <c r="H614" s="19"/>
    </row>
    <row r="615" spans="1:8" ht="13.95" customHeight="1">
      <c r="A615" s="176"/>
      <c r="B615" s="200" t="s">
        <v>336</v>
      </c>
      <c r="C615" s="180" t="s">
        <v>337</v>
      </c>
      <c r="D615" s="91">
        <v>4100</v>
      </c>
      <c r="E615" s="91">
        <v>10000</v>
      </c>
      <c r="F615" s="91">
        <v>10000</v>
      </c>
      <c r="G615" s="91">
        <v>10000</v>
      </c>
      <c r="H615" s="19"/>
    </row>
    <row r="616" spans="1:8" ht="15" customHeight="1">
      <c r="A616" s="104" t="s">
        <v>6</v>
      </c>
      <c r="B616" s="156">
        <v>60</v>
      </c>
      <c r="C616" s="158" t="s">
        <v>335</v>
      </c>
      <c r="D616" s="91">
        <f t="shared" ref="D616:F617" si="124">D615</f>
        <v>4100</v>
      </c>
      <c r="E616" s="91">
        <f t="shared" si="124"/>
        <v>10000</v>
      </c>
      <c r="F616" s="91">
        <f t="shared" si="124"/>
        <v>10000</v>
      </c>
      <c r="G616" s="91">
        <v>10000</v>
      </c>
      <c r="H616" s="19"/>
    </row>
    <row r="617" spans="1:8" ht="26.4">
      <c r="A617" s="104" t="s">
        <v>6</v>
      </c>
      <c r="B617" s="154" t="s">
        <v>334</v>
      </c>
      <c r="C617" s="179" t="s">
        <v>514</v>
      </c>
      <c r="D617" s="91">
        <f t="shared" si="124"/>
        <v>4100</v>
      </c>
      <c r="E617" s="91">
        <f t="shared" si="124"/>
        <v>10000</v>
      </c>
      <c r="F617" s="91">
        <f t="shared" si="124"/>
        <v>10000</v>
      </c>
      <c r="G617" s="91">
        <v>10000</v>
      </c>
      <c r="H617" s="19"/>
    </row>
    <row r="618" spans="1:8" ht="15" customHeight="1">
      <c r="A618" s="32"/>
      <c r="B618" s="72"/>
      <c r="C618" s="73"/>
      <c r="D618" s="87"/>
      <c r="E618" s="87"/>
      <c r="F618" s="87"/>
      <c r="G618" s="87"/>
      <c r="H618" s="19"/>
    </row>
    <row r="619" spans="1:8" ht="15" customHeight="1">
      <c r="A619" s="32"/>
      <c r="B619" s="64">
        <v>80.8</v>
      </c>
      <c r="C619" s="57" t="s">
        <v>24</v>
      </c>
      <c r="D619" s="87"/>
      <c r="E619" s="87"/>
      <c r="F619" s="87"/>
      <c r="G619" s="87"/>
      <c r="H619" s="19"/>
    </row>
    <row r="620" spans="1:8" ht="15" customHeight="1">
      <c r="A620" s="32"/>
      <c r="B620" s="72" t="s">
        <v>283</v>
      </c>
      <c r="C620" s="74" t="s">
        <v>284</v>
      </c>
      <c r="D620" s="90">
        <v>10000</v>
      </c>
      <c r="E620" s="90">
        <v>5000</v>
      </c>
      <c r="F620" s="90">
        <v>5000</v>
      </c>
      <c r="G620" s="90">
        <v>30000</v>
      </c>
      <c r="H620" s="19"/>
    </row>
    <row r="621" spans="1:8" ht="15" customHeight="1">
      <c r="A621" s="32"/>
      <c r="B621" s="72" t="s">
        <v>25</v>
      </c>
      <c r="C621" s="74" t="s">
        <v>473</v>
      </c>
      <c r="D621" s="75">
        <v>0</v>
      </c>
      <c r="E621" s="75">
        <v>0</v>
      </c>
      <c r="F621" s="75">
        <v>0</v>
      </c>
      <c r="G621" s="90">
        <v>6000</v>
      </c>
      <c r="H621" s="19"/>
    </row>
    <row r="622" spans="1:8" ht="15" customHeight="1">
      <c r="A622" s="32" t="s">
        <v>6</v>
      </c>
      <c r="B622" s="64">
        <v>80.8</v>
      </c>
      <c r="C622" s="57" t="s">
        <v>24</v>
      </c>
      <c r="D622" s="82">
        <f t="shared" ref="D622:F622" si="125">D620+D621</f>
        <v>10000</v>
      </c>
      <c r="E622" s="82">
        <f t="shared" si="125"/>
        <v>5000</v>
      </c>
      <c r="F622" s="82">
        <f t="shared" si="125"/>
        <v>5000</v>
      </c>
      <c r="G622" s="82">
        <v>36000</v>
      </c>
      <c r="H622" s="19"/>
    </row>
    <row r="623" spans="1:8" ht="15" customHeight="1">
      <c r="A623" s="32" t="s">
        <v>6</v>
      </c>
      <c r="B623" s="72">
        <v>80</v>
      </c>
      <c r="C623" s="73" t="s">
        <v>31</v>
      </c>
      <c r="D623" s="91">
        <f t="shared" ref="D623:F623" si="126">D622+D617</f>
        <v>14100</v>
      </c>
      <c r="E623" s="91">
        <f t="shared" si="126"/>
        <v>15000</v>
      </c>
      <c r="F623" s="91">
        <f t="shared" si="126"/>
        <v>15000</v>
      </c>
      <c r="G623" s="91">
        <v>46000</v>
      </c>
      <c r="H623" s="19"/>
    </row>
    <row r="624" spans="1:8" ht="28.2" customHeight="1">
      <c r="A624" s="32" t="s">
        <v>6</v>
      </c>
      <c r="B624" s="70">
        <v>4225</v>
      </c>
      <c r="C624" s="57" t="s">
        <v>78</v>
      </c>
      <c r="D624" s="98">
        <f t="shared" ref="D624:F624" si="127">D598+D610+D584+D623</f>
        <v>103040</v>
      </c>
      <c r="E624" s="98">
        <f t="shared" si="127"/>
        <v>172613</v>
      </c>
      <c r="F624" s="98">
        <f t="shared" si="127"/>
        <v>172613</v>
      </c>
      <c r="G624" s="98">
        <v>144476</v>
      </c>
      <c r="H624" s="19"/>
    </row>
    <row r="625" spans="1:8" ht="15" customHeight="1">
      <c r="A625" s="32"/>
      <c r="B625" s="70"/>
      <c r="C625" s="57"/>
      <c r="D625" s="61"/>
      <c r="E625" s="61"/>
      <c r="F625" s="61"/>
      <c r="G625" s="61"/>
      <c r="H625" s="19"/>
    </row>
    <row r="626" spans="1:8" ht="26.4">
      <c r="A626" s="32" t="s">
        <v>8</v>
      </c>
      <c r="B626" s="70">
        <v>4235</v>
      </c>
      <c r="C626" s="57" t="s">
        <v>515</v>
      </c>
      <c r="D626" s="61"/>
      <c r="E626" s="61"/>
      <c r="F626" s="61"/>
      <c r="G626" s="61"/>
      <c r="H626" s="19"/>
    </row>
    <row r="627" spans="1:8" ht="15" customHeight="1">
      <c r="B627" s="94">
        <v>2</v>
      </c>
      <c r="C627" s="93" t="s">
        <v>36</v>
      </c>
      <c r="D627" s="61"/>
      <c r="E627" s="61"/>
      <c r="F627" s="61"/>
      <c r="G627" s="61"/>
      <c r="H627" s="19"/>
    </row>
    <row r="628" spans="1:8" ht="15" customHeight="1">
      <c r="B628" s="85">
        <v>2.101</v>
      </c>
      <c r="C628" s="86" t="s">
        <v>47</v>
      </c>
      <c r="D628" s="61"/>
      <c r="E628" s="61"/>
      <c r="F628" s="61"/>
      <c r="G628" s="61"/>
      <c r="H628" s="19"/>
    </row>
    <row r="629" spans="1:8" ht="15" customHeight="1">
      <c r="A629" s="32"/>
      <c r="B629" s="21">
        <v>39</v>
      </c>
      <c r="C629" s="73" t="s">
        <v>36</v>
      </c>
      <c r="D629" s="61"/>
      <c r="E629" s="61"/>
      <c r="F629" s="61"/>
      <c r="G629" s="61"/>
      <c r="H629" s="19"/>
    </row>
    <row r="630" spans="1:8" ht="15" customHeight="1">
      <c r="A630" s="32"/>
      <c r="B630" s="21">
        <v>66</v>
      </c>
      <c r="C630" s="73" t="s">
        <v>153</v>
      </c>
      <c r="D630" s="61"/>
      <c r="E630" s="61"/>
      <c r="F630" s="61"/>
      <c r="G630" s="61"/>
      <c r="H630" s="19"/>
    </row>
    <row r="631" spans="1:8" ht="13.95" customHeight="1">
      <c r="A631" s="32"/>
      <c r="B631" s="21" t="s">
        <v>286</v>
      </c>
      <c r="C631" s="74" t="s">
        <v>297</v>
      </c>
      <c r="D631" s="90">
        <v>9353</v>
      </c>
      <c r="E631" s="75">
        <v>0</v>
      </c>
      <c r="F631" s="75">
        <v>0</v>
      </c>
      <c r="G631" s="75">
        <v>0</v>
      </c>
      <c r="H631" s="19"/>
    </row>
    <row r="632" spans="1:8" ht="52.8">
      <c r="A632" s="32"/>
      <c r="B632" s="21" t="s">
        <v>173</v>
      </c>
      <c r="C632" s="110" t="s">
        <v>275</v>
      </c>
      <c r="D632" s="90">
        <v>11158</v>
      </c>
      <c r="E632" s="90">
        <v>30000</v>
      </c>
      <c r="F632" s="58">
        <v>30000</v>
      </c>
      <c r="G632" s="90">
        <v>57813</v>
      </c>
      <c r="H632" s="19"/>
    </row>
    <row r="633" spans="1:8" ht="28.95" customHeight="1">
      <c r="A633" s="32"/>
      <c r="B633" s="21" t="s">
        <v>321</v>
      </c>
      <c r="C633" s="110" t="s">
        <v>329</v>
      </c>
      <c r="D633" s="75">
        <v>0</v>
      </c>
      <c r="E633" s="75">
        <v>0</v>
      </c>
      <c r="F633" s="90">
        <v>1000</v>
      </c>
      <c r="G633" s="90">
        <v>15000</v>
      </c>
      <c r="H633" s="19"/>
    </row>
    <row r="634" spans="1:8" ht="14.85" customHeight="1">
      <c r="A634" s="32"/>
      <c r="B634" s="21" t="s">
        <v>469</v>
      </c>
      <c r="C634" s="110" t="s">
        <v>470</v>
      </c>
      <c r="D634" s="75">
        <v>0</v>
      </c>
      <c r="E634" s="75">
        <v>0</v>
      </c>
      <c r="F634" s="75">
        <v>0</v>
      </c>
      <c r="G634" s="90">
        <v>1000</v>
      </c>
      <c r="H634" s="19"/>
    </row>
    <row r="635" spans="1:8" ht="14.4" customHeight="1">
      <c r="A635" s="32" t="s">
        <v>6</v>
      </c>
      <c r="B635" s="21">
        <v>66</v>
      </c>
      <c r="C635" s="73" t="s">
        <v>153</v>
      </c>
      <c r="D635" s="82">
        <f>D632+D631+D633+D634</f>
        <v>20511</v>
      </c>
      <c r="E635" s="82">
        <f t="shared" ref="E635:F635" si="128">E632+E631+E633+E634</f>
        <v>30000</v>
      </c>
      <c r="F635" s="82">
        <f t="shared" si="128"/>
        <v>31000</v>
      </c>
      <c r="G635" s="82">
        <v>73813</v>
      </c>
      <c r="H635" s="19"/>
    </row>
    <row r="636" spans="1:8" s="126" customFormat="1" ht="14.4" customHeight="1">
      <c r="A636" s="32" t="s">
        <v>6</v>
      </c>
      <c r="B636" s="64">
        <v>2.101</v>
      </c>
      <c r="C636" s="57" t="s">
        <v>47</v>
      </c>
      <c r="D636" s="91">
        <f t="shared" ref="D636:F636" si="129">D635</f>
        <v>20511</v>
      </c>
      <c r="E636" s="91">
        <f t="shared" si="129"/>
        <v>30000</v>
      </c>
      <c r="F636" s="91">
        <f t="shared" si="129"/>
        <v>31000</v>
      </c>
      <c r="G636" s="91">
        <v>73813</v>
      </c>
    </row>
    <row r="637" spans="1:8" ht="13.35" customHeight="1">
      <c r="A637" s="32"/>
      <c r="B637" s="21"/>
      <c r="C637" s="73"/>
      <c r="D637" s="61"/>
      <c r="E637" s="61"/>
      <c r="F637" s="61"/>
      <c r="G637" s="61"/>
      <c r="H637" s="19"/>
    </row>
    <row r="638" spans="1:8" ht="15" customHeight="1">
      <c r="A638" s="32"/>
      <c r="B638" s="64">
        <v>2.1019999999999999</v>
      </c>
      <c r="C638" s="57" t="s">
        <v>53</v>
      </c>
      <c r="D638" s="61"/>
      <c r="E638" s="61"/>
      <c r="F638" s="61"/>
      <c r="G638" s="61"/>
      <c r="H638" s="19"/>
    </row>
    <row r="639" spans="1:8" ht="15" customHeight="1">
      <c r="A639" s="32"/>
      <c r="B639" s="21">
        <v>39</v>
      </c>
      <c r="C639" s="73" t="s">
        <v>36</v>
      </c>
      <c r="D639" s="61"/>
      <c r="E639" s="61"/>
      <c r="F639" s="61"/>
      <c r="G639" s="61"/>
      <c r="H639" s="19"/>
    </row>
    <row r="640" spans="1:8" ht="15" customHeight="1">
      <c r="A640" s="32"/>
      <c r="B640" s="21">
        <v>66</v>
      </c>
      <c r="C640" s="73" t="s">
        <v>79</v>
      </c>
      <c r="D640" s="61"/>
      <c r="E640" s="61"/>
      <c r="F640" s="61"/>
      <c r="G640" s="61"/>
      <c r="H640" s="19"/>
    </row>
    <row r="641" spans="1:8" ht="15" customHeight="1">
      <c r="A641" s="32"/>
      <c r="B641" s="21" t="s">
        <v>80</v>
      </c>
      <c r="C641" s="73" t="s">
        <v>273</v>
      </c>
      <c r="D641" s="75">
        <v>0</v>
      </c>
      <c r="E641" s="90">
        <v>3384</v>
      </c>
      <c r="F641" s="90">
        <v>3384</v>
      </c>
      <c r="G641" s="90">
        <v>3049</v>
      </c>
      <c r="H641" s="19"/>
    </row>
    <row r="642" spans="1:8" ht="26.4">
      <c r="A642" s="32"/>
      <c r="B642" s="133" t="s">
        <v>394</v>
      </c>
      <c r="C642" s="110" t="s">
        <v>521</v>
      </c>
      <c r="D642" s="75">
        <v>0</v>
      </c>
      <c r="E642" s="75">
        <v>0</v>
      </c>
      <c r="F642" s="90">
        <v>5870</v>
      </c>
      <c r="G642" s="75">
        <v>0</v>
      </c>
      <c r="H642" s="19"/>
    </row>
    <row r="643" spans="1:8" ht="40.799999999999997" customHeight="1">
      <c r="A643" s="32"/>
      <c r="B643" s="133" t="s">
        <v>395</v>
      </c>
      <c r="C643" s="103" t="s">
        <v>516</v>
      </c>
      <c r="D643" s="67">
        <v>0</v>
      </c>
      <c r="E643" s="67">
        <v>0</v>
      </c>
      <c r="F643" s="91">
        <v>3848</v>
      </c>
      <c r="G643" s="75">
        <v>0</v>
      </c>
      <c r="H643" s="19"/>
    </row>
    <row r="644" spans="1:8" ht="15" customHeight="1">
      <c r="A644" s="32" t="s">
        <v>6</v>
      </c>
      <c r="B644" s="21">
        <v>66</v>
      </c>
      <c r="C644" s="73" t="s">
        <v>79</v>
      </c>
      <c r="D644" s="68">
        <f>SUM(D641:D641)</f>
        <v>0</v>
      </c>
      <c r="E644" s="82">
        <f>SUM(E641:E643)</f>
        <v>3384</v>
      </c>
      <c r="F644" s="82">
        <f>SUM(F641:F643)</f>
        <v>13102</v>
      </c>
      <c r="G644" s="82">
        <v>3049</v>
      </c>
      <c r="H644" s="19"/>
    </row>
    <row r="645" spans="1:8">
      <c r="A645" s="32"/>
      <c r="B645" s="21"/>
      <c r="C645" s="73"/>
      <c r="D645" s="87"/>
      <c r="E645" s="87"/>
      <c r="F645" s="87"/>
      <c r="G645" s="87"/>
      <c r="H645" s="19"/>
    </row>
    <row r="646" spans="1:8" ht="27" customHeight="1">
      <c r="A646" s="133"/>
      <c r="B646" s="133">
        <v>69</v>
      </c>
      <c r="C646" s="103" t="s">
        <v>309</v>
      </c>
      <c r="D646" s="87"/>
      <c r="E646" s="87"/>
      <c r="F646" s="87"/>
      <c r="G646" s="87"/>
      <c r="H646" s="19"/>
    </row>
    <row r="647" spans="1:8" ht="15" customHeight="1">
      <c r="A647" s="104"/>
      <c r="B647" s="133" t="s">
        <v>310</v>
      </c>
      <c r="C647" s="103" t="s">
        <v>273</v>
      </c>
      <c r="D647" s="91">
        <v>23854</v>
      </c>
      <c r="E647" s="91">
        <v>10682</v>
      </c>
      <c r="F647" s="91">
        <v>10682</v>
      </c>
      <c r="G647" s="91">
        <v>1000</v>
      </c>
      <c r="H647" s="19"/>
    </row>
    <row r="648" spans="1:8" ht="27" customHeight="1">
      <c r="A648" s="104" t="s">
        <v>6</v>
      </c>
      <c r="B648" s="133">
        <v>69</v>
      </c>
      <c r="C648" s="103" t="s">
        <v>309</v>
      </c>
      <c r="D648" s="82">
        <f t="shared" ref="D648:F648" si="130">D647</f>
        <v>23854</v>
      </c>
      <c r="E648" s="82">
        <f t="shared" si="130"/>
        <v>10682</v>
      </c>
      <c r="F648" s="82">
        <f t="shared" si="130"/>
        <v>10682</v>
      </c>
      <c r="G648" s="82">
        <v>1000</v>
      </c>
      <c r="H648" s="19"/>
    </row>
    <row r="649" spans="1:8">
      <c r="A649" s="104"/>
      <c r="B649" s="133"/>
      <c r="C649" s="103"/>
      <c r="D649" s="87"/>
      <c r="E649" s="87"/>
      <c r="F649" s="87"/>
      <c r="G649" s="87"/>
      <c r="H649" s="19"/>
    </row>
    <row r="650" spans="1:8" ht="28.95" customHeight="1">
      <c r="A650" s="104"/>
      <c r="B650" s="133">
        <v>70</v>
      </c>
      <c r="C650" s="103" t="s">
        <v>523</v>
      </c>
      <c r="D650" s="87"/>
      <c r="E650" s="87"/>
      <c r="F650" s="87"/>
      <c r="G650" s="87"/>
      <c r="H650" s="19"/>
    </row>
    <row r="651" spans="1:8" ht="15" customHeight="1">
      <c r="A651" s="104"/>
      <c r="B651" s="133" t="s">
        <v>331</v>
      </c>
      <c r="C651" s="103" t="s">
        <v>330</v>
      </c>
      <c r="D651" s="67">
        <v>0</v>
      </c>
      <c r="E651" s="67">
        <v>0</v>
      </c>
      <c r="F651" s="67">
        <v>0</v>
      </c>
      <c r="G651" s="91">
        <v>338</v>
      </c>
      <c r="H651" s="19"/>
    </row>
    <row r="652" spans="1:8" ht="28.95" customHeight="1">
      <c r="A652" s="175" t="s">
        <v>6</v>
      </c>
      <c r="B652" s="176">
        <v>70</v>
      </c>
      <c r="C652" s="138" t="s">
        <v>522</v>
      </c>
      <c r="D652" s="67">
        <f t="shared" ref="D652:F652" si="131">D651</f>
        <v>0</v>
      </c>
      <c r="E652" s="67">
        <f t="shared" si="131"/>
        <v>0</v>
      </c>
      <c r="F652" s="67">
        <f t="shared" si="131"/>
        <v>0</v>
      </c>
      <c r="G652" s="91">
        <v>338</v>
      </c>
      <c r="H652" s="19"/>
    </row>
    <row r="653" spans="1:8" ht="15" customHeight="1">
      <c r="A653" s="32" t="s">
        <v>6</v>
      </c>
      <c r="B653" s="64">
        <v>2.1019999999999999</v>
      </c>
      <c r="C653" s="57" t="s">
        <v>53</v>
      </c>
      <c r="D653" s="91">
        <f t="shared" ref="D653:F653" si="132">D644+D648+D652</f>
        <v>23854</v>
      </c>
      <c r="E653" s="91">
        <f t="shared" si="132"/>
        <v>14066</v>
      </c>
      <c r="F653" s="91">
        <f t="shared" si="132"/>
        <v>23784</v>
      </c>
      <c r="G653" s="91">
        <v>4387</v>
      </c>
      <c r="H653" s="19"/>
    </row>
    <row r="654" spans="1:8" ht="15" customHeight="1">
      <c r="A654" s="32"/>
      <c r="B654" s="64"/>
      <c r="C654" s="57"/>
      <c r="D654" s="87"/>
      <c r="E654" s="87"/>
      <c r="F654" s="87"/>
      <c r="G654" s="87"/>
      <c r="H654" s="19"/>
    </row>
    <row r="655" spans="1:8" ht="15" customHeight="1">
      <c r="A655" s="32"/>
      <c r="B655" s="159">
        <v>2.1040000000000001</v>
      </c>
      <c r="C655" s="155" t="s">
        <v>63</v>
      </c>
      <c r="D655" s="87"/>
      <c r="E655" s="87"/>
      <c r="F655" s="87"/>
      <c r="G655" s="87"/>
      <c r="H655" s="19"/>
    </row>
    <row r="656" spans="1:8" ht="15" customHeight="1">
      <c r="A656" s="32"/>
      <c r="B656" s="133">
        <v>39</v>
      </c>
      <c r="C656" s="103" t="s">
        <v>36</v>
      </c>
      <c r="D656" s="87"/>
      <c r="E656" s="87"/>
      <c r="F656" s="87"/>
      <c r="G656" s="87"/>
      <c r="H656" s="19"/>
    </row>
    <row r="657" spans="1:8" ht="15" customHeight="1">
      <c r="A657" s="32"/>
      <c r="B657" s="133">
        <v>66</v>
      </c>
      <c r="C657" s="103" t="s">
        <v>232</v>
      </c>
      <c r="D657" s="87"/>
      <c r="E657" s="87"/>
      <c r="F657" s="87"/>
      <c r="G657" s="87"/>
      <c r="H657" s="19"/>
    </row>
    <row r="658" spans="1:8" ht="28.95" customHeight="1">
      <c r="A658" s="32"/>
      <c r="B658" s="195" t="s">
        <v>80</v>
      </c>
      <c r="C658" s="103" t="s">
        <v>233</v>
      </c>
      <c r="D658" s="90">
        <v>20000</v>
      </c>
      <c r="E658" s="90">
        <v>23418</v>
      </c>
      <c r="F658" s="90">
        <v>23418</v>
      </c>
      <c r="G658" s="90">
        <v>1000</v>
      </c>
      <c r="H658" s="19"/>
    </row>
    <row r="659" spans="1:8" ht="28.95" customHeight="1">
      <c r="A659" s="32"/>
      <c r="B659" s="195" t="s">
        <v>320</v>
      </c>
      <c r="C659" s="103" t="s">
        <v>524</v>
      </c>
      <c r="D659" s="90">
        <v>9808</v>
      </c>
      <c r="E659" s="75">
        <v>0</v>
      </c>
      <c r="F659" s="90">
        <v>10000</v>
      </c>
      <c r="G659" s="90">
        <v>60000</v>
      </c>
      <c r="H659" s="19"/>
    </row>
    <row r="660" spans="1:8" ht="15" customHeight="1">
      <c r="A660" s="32"/>
      <c r="B660" s="102" t="s">
        <v>286</v>
      </c>
      <c r="C660" s="103" t="s">
        <v>342</v>
      </c>
      <c r="D660" s="75">
        <v>0</v>
      </c>
      <c r="E660" s="90">
        <v>1</v>
      </c>
      <c r="F660" s="90">
        <v>1</v>
      </c>
      <c r="G660" s="75">
        <v>0</v>
      </c>
      <c r="H660" s="19"/>
    </row>
    <row r="661" spans="1:8" ht="39.6">
      <c r="A661" s="32"/>
      <c r="B661" s="102" t="s">
        <v>367</v>
      </c>
      <c r="C661" s="103" t="s">
        <v>493</v>
      </c>
      <c r="D661" s="67">
        <v>0</v>
      </c>
      <c r="E661" s="91">
        <v>10000</v>
      </c>
      <c r="F661" s="91">
        <v>10000</v>
      </c>
      <c r="G661" s="91">
        <v>10000</v>
      </c>
      <c r="H661" s="19"/>
    </row>
    <row r="662" spans="1:8" ht="15.45" customHeight="1">
      <c r="A662" s="32" t="s">
        <v>6</v>
      </c>
      <c r="B662" s="159">
        <v>2.1040000000000001</v>
      </c>
      <c r="C662" s="155" t="s">
        <v>63</v>
      </c>
      <c r="D662" s="91">
        <f t="shared" ref="D662:F662" si="133">SUM(D658:D661)</f>
        <v>29808</v>
      </c>
      <c r="E662" s="91">
        <f t="shared" si="133"/>
        <v>33419</v>
      </c>
      <c r="F662" s="91">
        <f t="shared" si="133"/>
        <v>43419</v>
      </c>
      <c r="G662" s="91">
        <v>71000</v>
      </c>
      <c r="H662" s="19"/>
    </row>
    <row r="663" spans="1:8" ht="15.45" customHeight="1">
      <c r="A663" s="32" t="s">
        <v>6</v>
      </c>
      <c r="B663" s="72">
        <v>2</v>
      </c>
      <c r="C663" s="73" t="s">
        <v>36</v>
      </c>
      <c r="D663" s="91">
        <f t="shared" ref="D663:F663" si="134">D653+D636+D662</f>
        <v>74173</v>
      </c>
      <c r="E663" s="91">
        <f t="shared" si="134"/>
        <v>77485</v>
      </c>
      <c r="F663" s="91">
        <f t="shared" si="134"/>
        <v>98203</v>
      </c>
      <c r="G663" s="91">
        <v>149200</v>
      </c>
      <c r="H663" s="19"/>
    </row>
    <row r="664" spans="1:8" ht="26.4">
      <c r="A664" s="32" t="s">
        <v>6</v>
      </c>
      <c r="B664" s="70">
        <v>4235</v>
      </c>
      <c r="C664" s="57" t="s">
        <v>515</v>
      </c>
      <c r="D664" s="91">
        <f t="shared" ref="D664:F664" si="135">D663</f>
        <v>74173</v>
      </c>
      <c r="E664" s="98">
        <f t="shared" si="135"/>
        <v>77485</v>
      </c>
      <c r="F664" s="91">
        <f t="shared" si="135"/>
        <v>98203</v>
      </c>
      <c r="G664" s="91">
        <v>149200</v>
      </c>
      <c r="H664" s="19"/>
    </row>
    <row r="665" spans="1:8" ht="15.45" customHeight="1">
      <c r="A665" s="32"/>
      <c r="B665" s="21"/>
      <c r="C665" s="57"/>
      <c r="D665" s="95"/>
      <c r="E665" s="95"/>
      <c r="F665" s="95"/>
      <c r="G665" s="95"/>
      <c r="H665" s="19"/>
    </row>
    <row r="666" spans="1:8" ht="15.45" customHeight="1">
      <c r="A666" s="32" t="s">
        <v>8</v>
      </c>
      <c r="B666" s="70">
        <v>5054</v>
      </c>
      <c r="C666" s="57" t="s">
        <v>136</v>
      </c>
      <c r="D666" s="71"/>
      <c r="E666" s="71"/>
      <c r="F666" s="71"/>
      <c r="G666" s="71"/>
      <c r="H666" s="19"/>
    </row>
    <row r="667" spans="1:8" ht="15.45" customHeight="1">
      <c r="A667" s="32"/>
      <c r="B667" s="72">
        <v>4</v>
      </c>
      <c r="C667" s="73" t="s">
        <v>114</v>
      </c>
      <c r="D667" s="71"/>
      <c r="E667" s="71"/>
      <c r="F667" s="71"/>
      <c r="G667" s="71"/>
      <c r="H667" s="19"/>
    </row>
    <row r="668" spans="1:8" ht="13.35" customHeight="1">
      <c r="A668" s="32"/>
      <c r="B668" s="64">
        <v>4.7960000000000003</v>
      </c>
      <c r="C668" s="160" t="s">
        <v>111</v>
      </c>
      <c r="D668" s="71"/>
      <c r="E668" s="106"/>
      <c r="F668" s="106"/>
      <c r="G668" s="106"/>
      <c r="H668" s="19"/>
    </row>
    <row r="669" spans="1:8" ht="13.35" customHeight="1">
      <c r="A669" s="32"/>
      <c r="B669" s="31" t="s">
        <v>120</v>
      </c>
      <c r="C669" s="76" t="s">
        <v>119</v>
      </c>
      <c r="D669" s="122">
        <v>3500</v>
      </c>
      <c r="E669" s="77">
        <v>0</v>
      </c>
      <c r="F669" s="77">
        <v>0</v>
      </c>
      <c r="G669" s="97">
        <v>0</v>
      </c>
      <c r="H669" s="19"/>
    </row>
    <row r="670" spans="1:8" ht="13.35" customHeight="1">
      <c r="A670" s="32" t="s">
        <v>6</v>
      </c>
      <c r="B670" s="64">
        <v>4.7960000000000003</v>
      </c>
      <c r="C670" s="161" t="s">
        <v>111</v>
      </c>
      <c r="D670" s="108">
        <f t="shared" ref="D670:F670" si="136">D669</f>
        <v>3500</v>
      </c>
      <c r="E670" s="107">
        <f t="shared" si="136"/>
        <v>0</v>
      </c>
      <c r="F670" s="107">
        <f t="shared" si="136"/>
        <v>0</v>
      </c>
      <c r="G670" s="107">
        <v>0</v>
      </c>
      <c r="H670" s="19"/>
    </row>
    <row r="671" spans="1:8" ht="13.35" customHeight="1">
      <c r="A671" s="32" t="s">
        <v>6</v>
      </c>
      <c r="B671" s="72">
        <v>4</v>
      </c>
      <c r="C671" s="73" t="s">
        <v>114</v>
      </c>
      <c r="D671" s="108">
        <f>D670</f>
        <v>3500</v>
      </c>
      <c r="E671" s="107">
        <f t="shared" ref="E671:F671" si="137">E670</f>
        <v>0</v>
      </c>
      <c r="F671" s="107">
        <f t="shared" si="137"/>
        <v>0</v>
      </c>
      <c r="G671" s="107">
        <v>0</v>
      </c>
      <c r="H671" s="19"/>
    </row>
    <row r="672" spans="1:8" ht="13.35" customHeight="1">
      <c r="A672" s="32" t="s">
        <v>6</v>
      </c>
      <c r="B672" s="70">
        <v>5054</v>
      </c>
      <c r="C672" s="57" t="s">
        <v>136</v>
      </c>
      <c r="D672" s="123">
        <f t="shared" ref="D672:F672" si="138">D671</f>
        <v>3500</v>
      </c>
      <c r="E672" s="97">
        <f t="shared" si="138"/>
        <v>0</v>
      </c>
      <c r="F672" s="97">
        <f t="shared" si="138"/>
        <v>0</v>
      </c>
      <c r="G672" s="97">
        <v>0</v>
      </c>
      <c r="H672" s="19"/>
    </row>
    <row r="673" spans="1:8" ht="13.35" customHeight="1">
      <c r="A673" s="139" t="s">
        <v>6</v>
      </c>
      <c r="B673" s="140"/>
      <c r="C673" s="141" t="s">
        <v>75</v>
      </c>
      <c r="D673" s="128">
        <f t="shared" ref="D673:F673" si="139">D664+D624+D548+D574+D562+D672</f>
        <v>192865</v>
      </c>
      <c r="E673" s="128">
        <f t="shared" si="139"/>
        <v>250098</v>
      </c>
      <c r="F673" s="128">
        <f t="shared" si="139"/>
        <v>270816</v>
      </c>
      <c r="G673" s="128">
        <v>312171</v>
      </c>
      <c r="H673" s="19"/>
    </row>
    <row r="674" spans="1:8" ht="13.35" customHeight="1">
      <c r="A674" s="139" t="s">
        <v>6</v>
      </c>
      <c r="B674" s="140"/>
      <c r="C674" s="141" t="s">
        <v>3</v>
      </c>
      <c r="D674" s="80">
        <f t="shared" ref="D674:F674" si="140">D673+D539</f>
        <v>2006739</v>
      </c>
      <c r="E674" s="80">
        <f t="shared" si="140"/>
        <v>2725471</v>
      </c>
      <c r="F674" s="80">
        <f t="shared" si="140"/>
        <v>2766750</v>
      </c>
      <c r="G674" s="80">
        <v>3233888</v>
      </c>
      <c r="H674" s="19"/>
    </row>
    <row r="675" spans="1:8">
      <c r="A675" s="32"/>
      <c r="B675" s="21"/>
      <c r="C675" s="57"/>
      <c r="D675" s="61"/>
      <c r="E675" s="61"/>
      <c r="F675" s="61"/>
      <c r="G675" s="61"/>
      <c r="H675" s="19"/>
    </row>
    <row r="676" spans="1:8" ht="42" customHeight="1">
      <c r="A676" s="162" t="s">
        <v>303</v>
      </c>
      <c r="B676" s="21">
        <v>2225</v>
      </c>
      <c r="C676" s="73" t="s">
        <v>343</v>
      </c>
      <c r="D676" s="61">
        <v>0</v>
      </c>
      <c r="E676" s="87">
        <v>0</v>
      </c>
      <c r="F676" s="87">
        <v>0</v>
      </c>
      <c r="G676" s="87">
        <v>0</v>
      </c>
      <c r="H676" s="19"/>
    </row>
    <row r="677" spans="1:8" ht="27.6" customHeight="1">
      <c r="A677" s="162" t="s">
        <v>303</v>
      </c>
      <c r="B677" s="21">
        <v>2235</v>
      </c>
      <c r="C677" s="73" t="s">
        <v>344</v>
      </c>
      <c r="D677" s="61">
        <v>16</v>
      </c>
      <c r="E677" s="75">
        <v>0</v>
      </c>
      <c r="F677" s="75">
        <v>0</v>
      </c>
      <c r="G677" s="75">
        <v>0</v>
      </c>
      <c r="H677" s="19"/>
    </row>
    <row r="678" spans="1:8" ht="28.95" customHeight="1">
      <c r="A678" s="162" t="s">
        <v>303</v>
      </c>
      <c r="B678" s="21">
        <v>2236</v>
      </c>
      <c r="C678" s="73" t="s">
        <v>386</v>
      </c>
      <c r="D678" s="163">
        <v>0</v>
      </c>
      <c r="E678" s="106">
        <v>0</v>
      </c>
      <c r="F678" s="106">
        <v>0</v>
      </c>
      <c r="G678" s="106"/>
      <c r="H678" s="19"/>
    </row>
    <row r="679" spans="1:8">
      <c r="A679" s="32"/>
      <c r="B679" s="21"/>
      <c r="C679" s="126"/>
      <c r="D679" s="23"/>
      <c r="E679" s="23"/>
      <c r="F679" s="23"/>
      <c r="G679" s="23"/>
      <c r="H679" s="19"/>
    </row>
    <row r="680" spans="1:8">
      <c r="A680" s="131"/>
      <c r="B680" s="131"/>
      <c r="D680" s="23"/>
      <c r="E680" s="23"/>
      <c r="F680" s="23"/>
      <c r="G680" s="23"/>
      <c r="H680" s="19"/>
    </row>
    <row r="681" spans="1:8">
      <c r="A681" s="131"/>
      <c r="B681" s="131"/>
      <c r="D681" s="58"/>
      <c r="E681" s="58"/>
      <c r="F681" s="58"/>
      <c r="G681" s="58"/>
      <c r="H681" s="19"/>
    </row>
    <row r="682" spans="1:8">
      <c r="A682" s="131"/>
      <c r="B682" s="131"/>
      <c r="D682" s="177"/>
      <c r="E682" s="177"/>
      <c r="F682" s="177"/>
      <c r="H682" s="19"/>
    </row>
    <row r="683" spans="1:8" s="164" customFormat="1">
      <c r="A683" s="131"/>
      <c r="B683" s="131"/>
      <c r="C683" s="47"/>
      <c r="D683" s="201"/>
      <c r="E683" s="202"/>
      <c r="F683" s="202"/>
      <c r="G683" s="27"/>
    </row>
    <row r="684" spans="1:8">
      <c r="A684" s="131"/>
      <c r="B684" s="131"/>
      <c r="C684" s="47"/>
      <c r="H684" s="19"/>
    </row>
    <row r="685" spans="1:8">
      <c r="A685" s="131"/>
      <c r="B685" s="131"/>
      <c r="C685" s="47"/>
      <c r="H685" s="19"/>
    </row>
    <row r="686" spans="1:8">
      <c r="A686" s="131"/>
      <c r="B686" s="131"/>
      <c r="C686" s="47"/>
      <c r="H686" s="19"/>
    </row>
    <row r="687" spans="1:8">
      <c r="A687" s="131"/>
      <c r="B687" s="131"/>
      <c r="C687" s="47"/>
      <c r="H687" s="19"/>
    </row>
    <row r="688" spans="1:8">
      <c r="A688" s="131"/>
      <c r="B688" s="131"/>
      <c r="C688" s="47"/>
      <c r="H688" s="19"/>
    </row>
    <row r="689" spans="1:8">
      <c r="A689" s="131"/>
      <c r="B689" s="131"/>
      <c r="C689" s="47"/>
      <c r="H689" s="19"/>
    </row>
    <row r="690" spans="1:8">
      <c r="A690" s="131"/>
      <c r="B690" s="131"/>
      <c r="C690" s="47"/>
      <c r="H690" s="19"/>
    </row>
    <row r="691" spans="1:8">
      <c r="A691" s="131"/>
      <c r="B691" s="131"/>
      <c r="C691" s="47"/>
      <c r="H691" s="19"/>
    </row>
    <row r="692" spans="1:8">
      <c r="A692" s="131"/>
      <c r="B692" s="131"/>
      <c r="C692" s="47"/>
      <c r="H692" s="19"/>
    </row>
    <row r="693" spans="1:8">
      <c r="A693" s="131"/>
      <c r="B693" s="131"/>
      <c r="C693" s="47"/>
      <c r="H693" s="19"/>
    </row>
    <row r="694" spans="1:8">
      <c r="A694" s="131"/>
      <c r="B694" s="131"/>
      <c r="H694" s="19"/>
    </row>
    <row r="695" spans="1:8">
      <c r="A695" s="131"/>
      <c r="B695" s="131"/>
      <c r="C695" s="126"/>
      <c r="D695" s="23"/>
      <c r="E695" s="23"/>
      <c r="F695" s="23"/>
      <c r="H695" s="19"/>
    </row>
    <row r="696" spans="1:8">
      <c r="A696" s="131"/>
      <c r="B696" s="131"/>
      <c r="C696" s="126"/>
      <c r="D696" s="23"/>
      <c r="E696" s="23"/>
      <c r="F696" s="23"/>
      <c r="H696" s="19"/>
    </row>
    <row r="697" spans="1:8">
      <c r="A697" s="131">
        <v>5054</v>
      </c>
      <c r="B697" s="131"/>
      <c r="C697" s="126"/>
      <c r="D697" s="23"/>
      <c r="E697" s="23"/>
      <c r="F697" s="23"/>
      <c r="H697" s="19"/>
    </row>
    <row r="698" spans="1:8">
      <c r="A698" s="131">
        <v>4</v>
      </c>
      <c r="B698" s="131"/>
      <c r="C698" s="126"/>
      <c r="D698" s="23"/>
      <c r="E698" s="23"/>
      <c r="F698" s="23"/>
      <c r="H698" s="19"/>
    </row>
    <row r="699" spans="1:8">
      <c r="A699" s="131">
        <v>4.7889999999999997</v>
      </c>
      <c r="B699" s="131"/>
      <c r="C699" s="126"/>
      <c r="D699" s="23"/>
      <c r="E699" s="23"/>
      <c r="F699" s="23"/>
      <c r="H699" s="19"/>
    </row>
    <row r="700" spans="1:8">
      <c r="A700" s="131" t="s">
        <v>120</v>
      </c>
      <c r="B700" s="131"/>
      <c r="C700" s="126"/>
      <c r="D700" s="23"/>
      <c r="E700" s="23"/>
      <c r="F700" s="23"/>
      <c r="H700" s="19"/>
    </row>
    <row r="701" spans="1:8">
      <c r="A701" s="131"/>
      <c r="B701" s="131"/>
      <c r="C701" s="126"/>
      <c r="D701" s="23"/>
      <c r="E701" s="23"/>
      <c r="F701" s="23"/>
      <c r="H701" s="19"/>
    </row>
    <row r="702" spans="1:8">
      <c r="A702" s="131"/>
      <c r="B702" s="131"/>
      <c r="D702" s="23"/>
      <c r="E702" s="23"/>
      <c r="F702" s="23"/>
      <c r="H702" s="19"/>
    </row>
    <row r="703" spans="1:8">
      <c r="A703" s="131"/>
      <c r="B703" s="131"/>
      <c r="D703" s="23"/>
      <c r="E703" s="23"/>
      <c r="F703" s="23"/>
      <c r="H703" s="19"/>
    </row>
    <row r="704" spans="1:8">
      <c r="A704" s="131"/>
      <c r="B704" s="131"/>
      <c r="D704" s="23"/>
      <c r="E704" s="23"/>
      <c r="F704" s="23"/>
      <c r="H704" s="19"/>
    </row>
    <row r="705" spans="1:8">
      <c r="A705" s="131"/>
      <c r="B705" s="131"/>
      <c r="D705" s="23"/>
      <c r="E705" s="23"/>
      <c r="F705" s="23"/>
      <c r="H705" s="19"/>
    </row>
    <row r="706" spans="1:8">
      <c r="A706" s="131">
        <v>5054</v>
      </c>
      <c r="B706" s="131"/>
      <c r="C706" s="165"/>
      <c r="D706" s="166"/>
      <c r="E706" s="23"/>
      <c r="F706" s="23"/>
      <c r="H706" s="19"/>
    </row>
    <row r="707" spans="1:8">
      <c r="A707" s="131"/>
      <c r="B707" s="131"/>
      <c r="C707" s="126"/>
      <c r="D707" s="23"/>
      <c r="E707" s="23"/>
      <c r="F707" s="23"/>
      <c r="H707" s="19"/>
    </row>
    <row r="708" spans="1:8">
      <c r="A708" s="131"/>
      <c r="B708" s="131"/>
      <c r="C708" s="126"/>
      <c r="D708" s="23"/>
      <c r="E708" s="23"/>
      <c r="F708" s="23"/>
      <c r="H708" s="19"/>
    </row>
    <row r="709" spans="1:8">
      <c r="A709" s="131"/>
      <c r="B709" s="131"/>
      <c r="C709" s="126"/>
      <c r="D709" s="23"/>
      <c r="E709" s="23"/>
      <c r="F709" s="23"/>
      <c r="H709" s="19"/>
    </row>
    <row r="710" spans="1:8">
      <c r="A710" s="131"/>
      <c r="B710" s="131"/>
      <c r="C710" s="126"/>
      <c r="D710" s="23"/>
      <c r="E710" s="23"/>
      <c r="F710" s="23"/>
      <c r="H710" s="19"/>
    </row>
    <row r="711" spans="1:8">
      <c r="A711" s="131"/>
      <c r="B711" s="131"/>
      <c r="C711" s="126"/>
      <c r="D711" s="23"/>
      <c r="E711" s="23"/>
      <c r="F711" s="23"/>
      <c r="H711" s="19"/>
    </row>
    <row r="712" spans="1:8">
      <c r="A712" s="131"/>
      <c r="B712" s="131"/>
      <c r="C712" s="126"/>
      <c r="D712" s="23"/>
      <c r="E712" s="23"/>
      <c r="F712" s="23"/>
      <c r="H712" s="19"/>
    </row>
    <row r="713" spans="1:8">
      <c r="A713" s="131"/>
      <c r="B713" s="131"/>
      <c r="C713" s="126"/>
      <c r="D713" s="23"/>
      <c r="E713" s="23"/>
      <c r="F713" s="23"/>
      <c r="H713" s="19"/>
    </row>
    <row r="714" spans="1:8">
      <c r="A714" s="131"/>
      <c r="B714" s="131"/>
      <c r="C714" s="126"/>
      <c r="D714" s="23"/>
      <c r="E714" s="23"/>
      <c r="F714" s="23"/>
      <c r="H714" s="19"/>
    </row>
    <row r="715" spans="1:8">
      <c r="A715" s="131"/>
      <c r="B715" s="131"/>
      <c r="C715" s="126"/>
      <c r="D715" s="23"/>
      <c r="E715" s="23"/>
      <c r="F715" s="23"/>
      <c r="H715" s="19"/>
    </row>
    <row r="716" spans="1:8">
      <c r="A716" s="131"/>
      <c r="B716" s="131"/>
      <c r="C716" s="126"/>
      <c r="D716" s="23"/>
      <c r="E716" s="23"/>
      <c r="F716" s="23"/>
      <c r="H716" s="19"/>
    </row>
    <row r="717" spans="1:8">
      <c r="A717" s="131"/>
      <c r="B717" s="131"/>
      <c r="C717" s="126"/>
      <c r="D717" s="23"/>
      <c r="E717" s="23"/>
      <c r="F717" s="23"/>
      <c r="H717" s="19"/>
    </row>
    <row r="718" spans="1:8">
      <c r="A718" s="131"/>
      <c r="B718" s="131"/>
      <c r="C718" s="126"/>
      <c r="D718" s="23"/>
      <c r="E718" s="23"/>
      <c r="F718" s="23"/>
      <c r="H718" s="19"/>
    </row>
    <row r="719" spans="1:8">
      <c r="A719" s="131"/>
      <c r="B719" s="131"/>
      <c r="C719" s="126"/>
      <c r="D719" s="23"/>
      <c r="E719" s="23"/>
      <c r="F719" s="23"/>
      <c r="H719" s="19"/>
    </row>
    <row r="720" spans="1:8">
      <c r="A720" s="131"/>
      <c r="B720" s="131"/>
      <c r="H720" s="19"/>
    </row>
    <row r="721" spans="1:8">
      <c r="A721" s="131"/>
      <c r="B721" s="131"/>
      <c r="H721" s="19"/>
    </row>
    <row r="722" spans="1:8">
      <c r="A722" s="131"/>
      <c r="B722" s="131"/>
      <c r="H722" s="19"/>
    </row>
    <row r="723" spans="1:8">
      <c r="A723" s="131"/>
      <c r="B723" s="131" t="s">
        <v>217</v>
      </c>
      <c r="H723" s="19"/>
    </row>
    <row r="724" spans="1:8">
      <c r="A724" s="131"/>
      <c r="B724" s="131"/>
      <c r="H724" s="19"/>
    </row>
    <row r="725" spans="1:8">
      <c r="A725" s="131" t="s">
        <v>158</v>
      </c>
      <c r="B725" s="131">
        <f>338287+39478</f>
        <v>377765</v>
      </c>
      <c r="H725" s="19"/>
    </row>
    <row r="726" spans="1:8">
      <c r="A726" s="131" t="s">
        <v>218</v>
      </c>
      <c r="B726" s="131"/>
      <c r="H726" s="19"/>
    </row>
    <row r="727" spans="1:8">
      <c r="A727" s="131" t="s">
        <v>5</v>
      </c>
      <c r="B727" s="131">
        <v>43139</v>
      </c>
      <c r="H727" s="19"/>
    </row>
    <row r="728" spans="1:8">
      <c r="A728" s="131"/>
      <c r="B728" s="131"/>
      <c r="H728" s="19"/>
    </row>
    <row r="729" spans="1:8">
      <c r="A729" s="131" t="s">
        <v>6</v>
      </c>
      <c r="B729" s="131">
        <f>SUM(B725:B727)</f>
        <v>420904</v>
      </c>
      <c r="H729" s="19"/>
    </row>
    <row r="730" spans="1:8">
      <c r="A730" s="131"/>
      <c r="B730" s="131"/>
      <c r="H730" s="19"/>
    </row>
    <row r="731" spans="1:8">
      <c r="A731" s="131"/>
      <c r="B731" s="131"/>
      <c r="H731" s="19"/>
    </row>
    <row r="732" spans="1:8">
      <c r="A732" s="131"/>
      <c r="B732" s="131"/>
      <c r="H732" s="19"/>
    </row>
    <row r="733" spans="1:8">
      <c r="A733" s="131"/>
      <c r="B733" s="131"/>
      <c r="H733" s="19"/>
    </row>
    <row r="734" spans="1:8">
      <c r="A734" s="131"/>
      <c r="B734" s="131"/>
      <c r="H734" s="19"/>
    </row>
    <row r="735" spans="1:8">
      <c r="A735" s="131"/>
      <c r="B735" s="131"/>
      <c r="H735" s="19"/>
    </row>
    <row r="736" spans="1:8">
      <c r="A736" s="131"/>
      <c r="B736" s="131"/>
      <c r="H736" s="19"/>
    </row>
    <row r="737" spans="1:8">
      <c r="A737" s="131"/>
      <c r="B737" s="131"/>
      <c r="H737" s="19"/>
    </row>
    <row r="738" spans="1:8">
      <c r="A738" s="131"/>
      <c r="B738" s="131"/>
      <c r="H738" s="19"/>
    </row>
    <row r="739" spans="1:8">
      <c r="A739" s="131"/>
      <c r="B739" s="131"/>
      <c r="H739" s="19"/>
    </row>
    <row r="740" spans="1:8">
      <c r="A740" s="131"/>
      <c r="B740" s="131"/>
      <c r="H740" s="19"/>
    </row>
    <row r="741" spans="1:8">
      <c r="A741" s="131"/>
      <c r="B741" s="131"/>
      <c r="H741" s="19"/>
    </row>
    <row r="742" spans="1:8">
      <c r="A742" s="131"/>
      <c r="B742" s="131"/>
      <c r="H742" s="19"/>
    </row>
    <row r="743" spans="1:8">
      <c r="A743" s="131"/>
      <c r="B743" s="131"/>
      <c r="H743" s="19"/>
    </row>
    <row r="744" spans="1:8">
      <c r="A744" s="131"/>
      <c r="B744" s="131"/>
      <c r="H744" s="19"/>
    </row>
    <row r="745" spans="1:8">
      <c r="A745" s="131"/>
      <c r="B745" s="131"/>
      <c r="H745" s="19"/>
    </row>
    <row r="746" spans="1:8">
      <c r="A746" s="131"/>
      <c r="B746" s="131"/>
      <c r="H746" s="19"/>
    </row>
    <row r="747" spans="1:8">
      <c r="A747" s="131"/>
      <c r="B747" s="131"/>
      <c r="H747" s="19"/>
    </row>
    <row r="748" spans="1:8">
      <c r="A748" s="131"/>
      <c r="B748" s="131"/>
      <c r="H748" s="19"/>
    </row>
    <row r="749" spans="1:8">
      <c r="A749" s="131"/>
      <c r="B749" s="131"/>
      <c r="H749" s="19"/>
    </row>
    <row r="750" spans="1:8">
      <c r="A750" s="131"/>
      <c r="B750" s="131"/>
      <c r="H750" s="19"/>
    </row>
    <row r="751" spans="1:8">
      <c r="A751" s="131"/>
      <c r="B751" s="131"/>
      <c r="H751" s="19"/>
    </row>
    <row r="752" spans="1:8">
      <c r="A752" s="131"/>
      <c r="B752" s="131"/>
      <c r="H752" s="19"/>
    </row>
    <row r="753" spans="1:8">
      <c r="A753" s="131"/>
      <c r="B753" s="131"/>
      <c r="H753" s="19"/>
    </row>
    <row r="754" spans="1:8">
      <c r="A754" s="131"/>
      <c r="B754" s="131"/>
      <c r="H754" s="19"/>
    </row>
    <row r="755" spans="1:8">
      <c r="A755" s="131"/>
      <c r="B755" s="131"/>
      <c r="H755" s="19"/>
    </row>
    <row r="756" spans="1:8">
      <c r="A756" s="131"/>
      <c r="B756" s="131"/>
      <c r="H756" s="19"/>
    </row>
    <row r="757" spans="1:8">
      <c r="A757" s="131"/>
      <c r="B757" s="131"/>
      <c r="H757" s="19"/>
    </row>
    <row r="758" spans="1:8">
      <c r="A758" s="131"/>
      <c r="B758" s="131"/>
      <c r="H758" s="19"/>
    </row>
    <row r="759" spans="1:8">
      <c r="A759" s="131"/>
      <c r="B759" s="131"/>
      <c r="H759" s="19"/>
    </row>
    <row r="760" spans="1:8">
      <c r="A760" s="131"/>
      <c r="B760" s="131"/>
      <c r="H760" s="19"/>
    </row>
    <row r="761" spans="1:8">
      <c r="A761" s="131"/>
      <c r="B761" s="131"/>
      <c r="H761" s="19"/>
    </row>
    <row r="762" spans="1:8">
      <c r="A762" s="131"/>
      <c r="B762" s="131"/>
      <c r="H762" s="19"/>
    </row>
    <row r="763" spans="1:8">
      <c r="A763" s="131"/>
      <c r="B763" s="131"/>
      <c r="H763" s="19"/>
    </row>
    <row r="764" spans="1:8">
      <c r="A764" s="131"/>
      <c r="B764" s="131"/>
      <c r="H764" s="19"/>
    </row>
    <row r="765" spans="1:8">
      <c r="A765" s="131"/>
      <c r="B765" s="131"/>
      <c r="H765" s="19"/>
    </row>
    <row r="766" spans="1:8">
      <c r="A766" s="131"/>
      <c r="B766" s="131"/>
      <c r="H766" s="19"/>
    </row>
    <row r="767" spans="1:8">
      <c r="A767" s="131"/>
      <c r="B767" s="131"/>
      <c r="H767" s="19"/>
    </row>
    <row r="768" spans="1:8">
      <c r="A768" s="131"/>
      <c r="B768" s="131"/>
      <c r="H768" s="19"/>
    </row>
    <row r="769" spans="1:8">
      <c r="A769" s="131"/>
      <c r="B769" s="131"/>
      <c r="H769" s="19"/>
    </row>
    <row r="770" spans="1:8">
      <c r="A770" s="131"/>
      <c r="B770" s="131"/>
      <c r="H770" s="19"/>
    </row>
    <row r="771" spans="1:8">
      <c r="A771" s="131"/>
      <c r="B771" s="131"/>
      <c r="H771" s="19"/>
    </row>
    <row r="772" spans="1:8">
      <c r="A772" s="131"/>
      <c r="B772" s="131"/>
      <c r="H772" s="19"/>
    </row>
    <row r="773" spans="1:8">
      <c r="A773" s="131"/>
      <c r="B773" s="131"/>
      <c r="H773" s="19"/>
    </row>
    <row r="774" spans="1:8">
      <c r="A774" s="131"/>
      <c r="B774" s="131"/>
      <c r="H774" s="19"/>
    </row>
    <row r="775" spans="1:8">
      <c r="A775" s="131"/>
      <c r="B775" s="131"/>
      <c r="H775" s="19"/>
    </row>
    <row r="776" spans="1:8">
      <c r="A776" s="131"/>
      <c r="B776" s="131"/>
      <c r="H776" s="19"/>
    </row>
    <row r="777" spans="1:8">
      <c r="A777" s="131"/>
      <c r="B777" s="131"/>
      <c r="H777" s="19"/>
    </row>
    <row r="778" spans="1:8">
      <c r="A778" s="131"/>
      <c r="B778" s="131"/>
      <c r="H778" s="19"/>
    </row>
    <row r="779" spans="1:8">
      <c r="A779" s="131"/>
      <c r="B779" s="131"/>
      <c r="H779" s="19"/>
    </row>
    <row r="780" spans="1:8">
      <c r="A780" s="131"/>
      <c r="B780" s="131"/>
      <c r="H780" s="19"/>
    </row>
    <row r="781" spans="1:8">
      <c r="A781" s="131"/>
      <c r="B781" s="131"/>
      <c r="H781" s="19"/>
    </row>
    <row r="782" spans="1:8">
      <c r="A782" s="131"/>
      <c r="B782" s="131"/>
      <c r="H782" s="19"/>
    </row>
    <row r="783" spans="1:8">
      <c r="A783" s="131"/>
      <c r="B783" s="131"/>
      <c r="H783" s="19"/>
    </row>
    <row r="784" spans="1:8">
      <c r="A784" s="131"/>
      <c r="B784" s="131"/>
      <c r="H784" s="19"/>
    </row>
    <row r="785" spans="1:8">
      <c r="A785" s="131"/>
      <c r="B785" s="131"/>
      <c r="H785" s="19"/>
    </row>
    <row r="786" spans="1:8">
      <c r="A786" s="131"/>
      <c r="B786" s="131"/>
      <c r="H786" s="19"/>
    </row>
    <row r="787" spans="1:8">
      <c r="A787" s="131"/>
      <c r="B787" s="131"/>
      <c r="H787" s="19"/>
    </row>
    <row r="788" spans="1:8">
      <c r="A788" s="131"/>
      <c r="B788" s="131"/>
      <c r="H788" s="19"/>
    </row>
    <row r="789" spans="1:8">
      <c r="A789" s="131"/>
      <c r="B789" s="131"/>
      <c r="H789" s="19"/>
    </row>
    <row r="790" spans="1:8">
      <c r="A790" s="131"/>
      <c r="B790" s="131"/>
      <c r="H790" s="19"/>
    </row>
    <row r="791" spans="1:8">
      <c r="A791" s="131"/>
      <c r="B791" s="131"/>
      <c r="H791" s="19"/>
    </row>
    <row r="792" spans="1:8">
      <c r="A792" s="131"/>
      <c r="B792" s="131"/>
      <c r="H792" s="19"/>
    </row>
    <row r="793" spans="1:8">
      <c r="A793" s="131"/>
      <c r="B793" s="131"/>
      <c r="H793" s="19"/>
    </row>
    <row r="794" spans="1:8">
      <c r="A794" s="131"/>
      <c r="B794" s="131"/>
      <c r="H794" s="19"/>
    </row>
    <row r="795" spans="1:8">
      <c r="A795" s="131"/>
      <c r="B795" s="131"/>
      <c r="H795" s="19"/>
    </row>
    <row r="796" spans="1:8">
      <c r="A796" s="131"/>
      <c r="B796" s="131"/>
      <c r="H796" s="19"/>
    </row>
    <row r="797" spans="1:8">
      <c r="A797" s="131"/>
      <c r="B797" s="131"/>
      <c r="H797" s="19"/>
    </row>
    <row r="798" spans="1:8">
      <c r="A798" s="131"/>
      <c r="B798" s="131"/>
      <c r="H798" s="19"/>
    </row>
    <row r="799" spans="1:8">
      <c r="A799" s="131"/>
      <c r="B799" s="131"/>
      <c r="H799" s="19"/>
    </row>
    <row r="800" spans="1:8">
      <c r="A800" s="131"/>
      <c r="B800" s="131"/>
      <c r="H800" s="19"/>
    </row>
    <row r="801" spans="1:8">
      <c r="A801" s="131"/>
      <c r="B801" s="131"/>
      <c r="H801" s="19"/>
    </row>
    <row r="802" spans="1:8">
      <c r="A802" s="131"/>
      <c r="B802" s="131"/>
      <c r="H802" s="19"/>
    </row>
    <row r="803" spans="1:8">
      <c r="A803" s="131"/>
      <c r="B803" s="131"/>
      <c r="H803" s="19"/>
    </row>
    <row r="804" spans="1:8">
      <c r="A804" s="131"/>
      <c r="B804" s="131"/>
      <c r="H804" s="19"/>
    </row>
    <row r="805" spans="1:8">
      <c r="A805" s="131"/>
      <c r="B805" s="131"/>
      <c r="H805" s="19"/>
    </row>
    <row r="806" spans="1:8">
      <c r="A806" s="131"/>
      <c r="B806" s="131"/>
      <c r="H806" s="19"/>
    </row>
    <row r="807" spans="1:8">
      <c r="A807" s="131"/>
      <c r="B807" s="131"/>
      <c r="H807" s="19"/>
    </row>
    <row r="808" spans="1:8">
      <c r="A808" s="131"/>
      <c r="B808" s="131"/>
      <c r="H808" s="19"/>
    </row>
    <row r="809" spans="1:8">
      <c r="A809" s="131"/>
      <c r="B809" s="131"/>
      <c r="H809" s="19"/>
    </row>
    <row r="810" spans="1:8">
      <c r="A810" s="131"/>
      <c r="B810" s="131"/>
      <c r="H810" s="19"/>
    </row>
    <row r="811" spans="1:8">
      <c r="A811" s="131"/>
      <c r="B811" s="131"/>
      <c r="H811" s="19"/>
    </row>
    <row r="812" spans="1:8">
      <c r="A812" s="131"/>
      <c r="B812" s="131"/>
      <c r="H812" s="19"/>
    </row>
    <row r="813" spans="1:8">
      <c r="A813" s="131"/>
      <c r="B813" s="131"/>
      <c r="H813" s="19"/>
    </row>
    <row r="814" spans="1:8">
      <c r="A814" s="131"/>
      <c r="B814" s="131"/>
      <c r="H814" s="19"/>
    </row>
    <row r="815" spans="1:8">
      <c r="A815" s="131"/>
      <c r="B815" s="131"/>
      <c r="H815" s="19"/>
    </row>
    <row r="816" spans="1:8">
      <c r="A816" s="131"/>
      <c r="B816" s="131"/>
      <c r="H816" s="19"/>
    </row>
    <row r="817" spans="1:8">
      <c r="A817" s="131"/>
      <c r="B817" s="131"/>
      <c r="H817" s="19"/>
    </row>
    <row r="818" spans="1:8">
      <c r="A818" s="131"/>
      <c r="B818" s="131"/>
      <c r="H818" s="19"/>
    </row>
    <row r="819" spans="1:8">
      <c r="A819" s="131"/>
      <c r="B819" s="131"/>
      <c r="H819" s="19"/>
    </row>
    <row r="820" spans="1:8">
      <c r="A820" s="131"/>
      <c r="B820" s="131"/>
      <c r="H820" s="19"/>
    </row>
    <row r="821" spans="1:8">
      <c r="A821" s="131"/>
      <c r="B821" s="131"/>
      <c r="H821" s="19"/>
    </row>
    <row r="822" spans="1:8">
      <c r="A822" s="131"/>
      <c r="B822" s="131"/>
      <c r="H822" s="19"/>
    </row>
    <row r="823" spans="1:8">
      <c r="A823" s="131"/>
      <c r="B823" s="131"/>
      <c r="H823" s="19"/>
    </row>
    <row r="824" spans="1:8">
      <c r="A824" s="131"/>
      <c r="B824" s="131"/>
      <c r="H824" s="19"/>
    </row>
    <row r="825" spans="1:8">
      <c r="A825" s="131"/>
      <c r="B825" s="131"/>
      <c r="H825" s="19"/>
    </row>
    <row r="826" spans="1:8">
      <c r="A826" s="131"/>
      <c r="B826" s="131"/>
      <c r="H826" s="19"/>
    </row>
    <row r="827" spans="1:8">
      <c r="A827" s="131"/>
      <c r="B827" s="131"/>
      <c r="H827" s="19"/>
    </row>
    <row r="828" spans="1:8">
      <c r="A828" s="131"/>
      <c r="B828" s="131"/>
      <c r="H828" s="19"/>
    </row>
    <row r="829" spans="1:8">
      <c r="A829" s="131"/>
      <c r="B829" s="131"/>
      <c r="H829" s="19"/>
    </row>
    <row r="830" spans="1:8">
      <c r="A830" s="131"/>
      <c r="B830" s="131"/>
      <c r="H830" s="19"/>
    </row>
    <row r="831" spans="1:8">
      <c r="A831" s="131"/>
      <c r="B831" s="131"/>
      <c r="H831" s="19"/>
    </row>
    <row r="832" spans="1:8">
      <c r="A832" s="131"/>
      <c r="B832" s="131"/>
      <c r="H832" s="19"/>
    </row>
    <row r="833" spans="1:8">
      <c r="A833" s="131"/>
      <c r="B833" s="131"/>
      <c r="H833" s="19"/>
    </row>
    <row r="834" spans="1:8">
      <c r="A834" s="131"/>
      <c r="B834" s="131"/>
      <c r="H834" s="19"/>
    </row>
    <row r="835" spans="1:8">
      <c r="A835" s="131"/>
      <c r="B835" s="131"/>
      <c r="H835" s="19"/>
    </row>
  </sheetData>
  <autoFilter ref="A28:H679">
    <filterColumn colId="5"/>
  </autoFilter>
  <mergeCells count="8">
    <mergeCell ref="B27:C27"/>
    <mergeCell ref="E6:G6"/>
    <mergeCell ref="E14:G14"/>
    <mergeCell ref="A20:G20"/>
    <mergeCell ref="E12:G12"/>
    <mergeCell ref="A13:C13"/>
    <mergeCell ref="A12:C12"/>
    <mergeCell ref="A14:C14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93" fitToHeight="42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3" manualBreakCount="3">
    <brk id="206" max="11" man="1"/>
    <brk id="540" max="11" man="1"/>
    <brk id="652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dem38</vt:lpstr>
      <vt:lpstr>'dem38'!capedu</vt:lpstr>
      <vt:lpstr>'dem38'!cappw</vt:lpstr>
      <vt:lpstr>'dem38'!caproad</vt:lpstr>
      <vt:lpstr>'dem38'!capUD</vt:lpstr>
      <vt:lpstr>'dem38'!Nutrition</vt:lpstr>
      <vt:lpstr>'dem38'!ordp</vt:lpstr>
      <vt:lpstr>'dem38'!Print_Area</vt:lpstr>
      <vt:lpstr>'dem38'!Print_Titles</vt:lpstr>
      <vt:lpstr>'dem38'!revise</vt:lpstr>
      <vt:lpstr>'dem38'!scst</vt:lpstr>
      <vt:lpstr>'dem38'!SocialSecurity</vt:lpstr>
      <vt:lpstr>'dem38'!socialwelfare</vt:lpstr>
      <vt:lpstr>'dem38'!summary</vt:lpstr>
      <vt:lpstr>'dem38'!Voted</vt:lpstr>
      <vt:lpstr>'dem38'!water</vt:lpstr>
      <vt:lpstr>'dem38'!welfarecap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2020-03-17T10:12:09Z</cp:lastPrinted>
  <dcterms:created xsi:type="dcterms:W3CDTF">2004-06-02T16:26:47Z</dcterms:created>
  <dcterms:modified xsi:type="dcterms:W3CDTF">2020-03-26T09:50:00Z</dcterms:modified>
</cp:coreProperties>
</file>