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 tabRatio="604"/>
  </bookViews>
  <sheets>
    <sheet name="dem7" sheetId="4" r:id="rId1"/>
  </sheets>
  <definedNames>
    <definedName name="_xlnm._FilterDatabase" localSheetId="0" hidden="1">'dem7'!$A$19:$G$538</definedName>
    <definedName name="educap" localSheetId="0">'dem7'!$D$530:$G$530</definedName>
    <definedName name="education" localSheetId="0">'dem7'!$D$376:$G$376</definedName>
    <definedName name="educationrevenue" localSheetId="0">'dem7'!$D$13:$F$13</definedName>
    <definedName name="edurec1" localSheetId="0">'dem7'!#REF!</definedName>
    <definedName name="edurec2" localSheetId="0">'dem7'!#REF!</definedName>
    <definedName name="edurec3" localSheetId="0">'dem7'!#REF!</definedName>
    <definedName name="edurec4" localSheetId="0">'dem7'!#REF!</definedName>
    <definedName name="housing" localSheetId="0">'dem7'!#REF!</definedName>
    <definedName name="Labour" localSheetId="0">'dem7'!#REF!</definedName>
    <definedName name="np" localSheetId="0">'dem7'!#REF!</definedName>
    <definedName name="_xlnm.Print_Area" localSheetId="0">'dem7'!$A$1:$G$535</definedName>
    <definedName name="_xlnm.Print_Titles" localSheetId="0">'dem7'!$16:$19</definedName>
    <definedName name="pw" localSheetId="0">'dem7'!$D$36:$G$36</definedName>
    <definedName name="rec" localSheetId="0">'dem7'!#REF!</definedName>
    <definedName name="revise" localSheetId="0">'dem7'!$D$553:$F$553</definedName>
    <definedName name="summary" localSheetId="0">'dem7'!$D$541:$F$541</definedName>
    <definedName name="techcap" localSheetId="0">'dem7'!#REF!</definedName>
    <definedName name="technical" localSheetId="0">'dem7'!$D$390:$G$390</definedName>
    <definedName name="techrec" localSheetId="0">'dem7'!#REF!</definedName>
    <definedName name="Z_239EE218_578E_4317_BEED_14D5D7089E27_.wvu.Cols" localSheetId="0" hidden="1">'dem7'!#REF!</definedName>
    <definedName name="Z_239EE218_578E_4317_BEED_14D5D7089E27_.wvu.FilterData" localSheetId="0" hidden="1">'dem7'!$A$1:$G$545</definedName>
    <definedName name="Z_239EE218_578E_4317_BEED_14D5D7089E27_.wvu.PrintArea" localSheetId="0" hidden="1">'dem7'!$A$1:$G$540</definedName>
    <definedName name="Z_239EE218_578E_4317_BEED_14D5D7089E27_.wvu.PrintTitles" localSheetId="0" hidden="1">'dem7'!$16:$19</definedName>
    <definedName name="Z_302A3EA3_AE96_11D5_A646_0050BA3D7AFD_.wvu.Cols" localSheetId="0" hidden="1">'dem7'!#REF!</definedName>
    <definedName name="Z_302A3EA3_AE96_11D5_A646_0050BA3D7AFD_.wvu.FilterData" localSheetId="0" hidden="1">'dem7'!$A$1:$G$545</definedName>
    <definedName name="Z_302A3EA3_AE96_11D5_A646_0050BA3D7AFD_.wvu.PrintArea" localSheetId="0" hidden="1">'dem7'!$A$1:$G$540</definedName>
    <definedName name="Z_302A3EA3_AE96_11D5_A646_0050BA3D7AFD_.wvu.PrintTitles" localSheetId="0" hidden="1">'dem7'!$16:$19</definedName>
    <definedName name="Z_36DBA021_0ECB_11D4_8064_004005726899_.wvu.Cols" localSheetId="0" hidden="1">'dem7'!#REF!</definedName>
    <definedName name="Z_36DBA021_0ECB_11D4_8064_004005726899_.wvu.FilterData" localSheetId="0" hidden="1">'dem7'!$C$20:$C$407</definedName>
    <definedName name="Z_36DBA021_0ECB_11D4_8064_004005726899_.wvu.PrintArea" localSheetId="0" hidden="1">'dem7'!$A$1:$G$533</definedName>
    <definedName name="Z_36DBA021_0ECB_11D4_8064_004005726899_.wvu.PrintTitles" localSheetId="0" hidden="1">'dem7'!$16:$19</definedName>
    <definedName name="Z_93EBE921_AE91_11D5_8685_004005726899_.wvu.Cols" localSheetId="0" hidden="1">'dem7'!#REF!</definedName>
    <definedName name="Z_93EBE921_AE91_11D5_8685_004005726899_.wvu.FilterData" localSheetId="0" hidden="1">'dem7'!$C$20:$C$407</definedName>
    <definedName name="Z_93EBE921_AE91_11D5_8685_004005726899_.wvu.PrintArea" localSheetId="0" hidden="1">'dem7'!$A$1:$G$533</definedName>
    <definedName name="Z_93EBE921_AE91_11D5_8685_004005726899_.wvu.PrintTitles" localSheetId="0" hidden="1">'dem7'!$16:$19</definedName>
    <definedName name="Z_94DA79C1_0FDE_11D5_9579_000021DAEEA2_.wvu.Cols" localSheetId="0" hidden="1">'dem7'!#REF!</definedName>
    <definedName name="Z_94DA79C1_0FDE_11D5_9579_000021DAEEA2_.wvu.FilterData" localSheetId="0" hidden="1">'dem7'!$C$20:$C$407</definedName>
    <definedName name="Z_94DA79C1_0FDE_11D5_9579_000021DAEEA2_.wvu.PrintArea" localSheetId="0" hidden="1">'dem7'!$A$1:$G$533</definedName>
    <definedName name="Z_94DA79C1_0FDE_11D5_9579_000021DAEEA2_.wvu.PrintTitles" localSheetId="0" hidden="1">'dem7'!$16:$19</definedName>
    <definedName name="Z_B4CB0997_161F_11D5_8064_004005726899_.wvu.FilterData" localSheetId="0" hidden="1">'dem7'!$C$20:$C$407</definedName>
    <definedName name="Z_C868F8C3_16D7_11D5_A68D_81D6213F5331_.wvu.Cols" localSheetId="0" hidden="1">'dem7'!#REF!</definedName>
    <definedName name="Z_C868F8C3_16D7_11D5_A68D_81D6213F5331_.wvu.FilterData" localSheetId="0" hidden="1">'dem7'!$C$20:$C$407</definedName>
    <definedName name="Z_C868F8C3_16D7_11D5_A68D_81D6213F5331_.wvu.PrintArea" localSheetId="0" hidden="1">'dem7'!$A$1:$G$533</definedName>
    <definedName name="Z_C868F8C3_16D7_11D5_A68D_81D6213F5331_.wvu.PrintTitles" localSheetId="0" hidden="1">'dem7'!$16:$19</definedName>
    <definedName name="Z_E5DF37BD_125C_11D5_8DC4_D0F5D88B3549_.wvu.Cols" localSheetId="0" hidden="1">'dem7'!#REF!</definedName>
    <definedName name="Z_E5DF37BD_125C_11D5_8DC4_D0F5D88B3549_.wvu.FilterData" localSheetId="0" hidden="1">'dem7'!$C$20:$C$407</definedName>
    <definedName name="Z_E5DF37BD_125C_11D5_8DC4_D0F5D88B3549_.wvu.PrintArea" localSheetId="0" hidden="1">'dem7'!$A$1:$G$533</definedName>
    <definedName name="Z_E5DF37BD_125C_11D5_8DC4_D0F5D88B3549_.wvu.PrintTitles" localSheetId="0" hidden="1">'dem7'!$16:$19</definedName>
    <definedName name="Z_F8ADACC1_164E_11D6_B603_000021DAEEA2_.wvu.Cols" localSheetId="0" hidden="1">'dem7'!#REF!</definedName>
    <definedName name="Z_F8ADACC1_164E_11D6_B603_000021DAEEA2_.wvu.FilterData" localSheetId="0" hidden="1">'dem7'!$C$20:$C$407</definedName>
    <definedName name="Z_F8ADACC1_164E_11D6_B603_000021DAEEA2_.wvu.PrintArea" localSheetId="0" hidden="1">'dem7'!$A$1:$G$540</definedName>
    <definedName name="Z_F8ADACC1_164E_11D6_B603_000021DAEEA2_.wvu.PrintTitles" localSheetId="0" hidden="1">'dem7'!$16:$19</definedName>
  </definedNames>
  <calcPr calcId="125725"/>
</workbook>
</file>

<file path=xl/calcChain.xml><?xml version="1.0" encoding="utf-8"?>
<calcChain xmlns="http://schemas.openxmlformats.org/spreadsheetml/2006/main">
  <c r="F343" i="4"/>
  <c r="E343"/>
  <c r="D343"/>
  <c r="D489" l="1"/>
  <c r="D442" l="1"/>
  <c r="D449"/>
  <c r="D464"/>
  <c r="E480"/>
  <c r="F480"/>
  <c r="D480"/>
  <c r="D484"/>
  <c r="E489"/>
  <c r="F449"/>
  <c r="E449"/>
  <c r="E442"/>
  <c r="F442"/>
  <c r="E365"/>
  <c r="F365"/>
  <c r="D334"/>
  <c r="D263"/>
  <c r="E317"/>
  <c r="F317"/>
  <c r="D317"/>
  <c r="D246"/>
  <c r="F246"/>
  <c r="E246"/>
  <c r="E236"/>
  <c r="F236"/>
  <c r="D236"/>
  <c r="F488"/>
  <c r="F489" s="1"/>
  <c r="F331"/>
  <c r="F334" s="1"/>
  <c r="D148"/>
  <c r="D102"/>
  <c r="D94"/>
  <c r="E64"/>
  <c r="D54"/>
  <c r="E49"/>
  <c r="F49"/>
  <c r="D49"/>
  <c r="D295"/>
  <c r="D304"/>
  <c r="D310"/>
  <c r="D328"/>
  <c r="E323"/>
  <c r="F323"/>
  <c r="D323"/>
  <c r="E334"/>
  <c r="D399"/>
  <c r="D388"/>
  <c r="D64"/>
  <c r="F59"/>
  <c r="E59"/>
  <c r="D59"/>
  <c r="E54"/>
  <c r="F54"/>
  <c r="D359"/>
  <c r="D365" s="1"/>
  <c r="F62"/>
  <c r="F64" s="1"/>
  <c r="F26"/>
  <c r="D65" l="1"/>
  <c r="E65"/>
  <c r="F65"/>
  <c r="F527" l="1"/>
  <c r="E527"/>
  <c r="D527"/>
  <c r="F523"/>
  <c r="E523"/>
  <c r="D523"/>
  <c r="F519"/>
  <c r="E519"/>
  <c r="D519"/>
  <c r="F515"/>
  <c r="E515"/>
  <c r="D515"/>
  <c r="F505"/>
  <c r="E505"/>
  <c r="D505"/>
  <c r="F501"/>
  <c r="E501"/>
  <c r="D501"/>
  <c r="F497"/>
  <c r="E497"/>
  <c r="D497"/>
  <c r="F493"/>
  <c r="E493"/>
  <c r="D493"/>
  <c r="F484"/>
  <c r="E484"/>
  <c r="F473"/>
  <c r="E473"/>
  <c r="D473"/>
  <c r="F469"/>
  <c r="E469"/>
  <c r="D469"/>
  <c r="F464"/>
  <c r="E464"/>
  <c r="F455"/>
  <c r="F456" s="1"/>
  <c r="E455"/>
  <c r="E456" s="1"/>
  <c r="D455"/>
  <c r="D456" s="1"/>
  <c r="F426"/>
  <c r="E426"/>
  <c r="D426"/>
  <c r="F420"/>
  <c r="E420"/>
  <c r="D420"/>
  <c r="F411"/>
  <c r="F412" s="1"/>
  <c r="E411"/>
  <c r="E412" s="1"/>
  <c r="D411"/>
  <c r="D412" s="1"/>
  <c r="F399"/>
  <c r="F400" s="1"/>
  <c r="F401" s="1"/>
  <c r="E399"/>
  <c r="E400" s="1"/>
  <c r="E401" s="1"/>
  <c r="D400"/>
  <c r="D401" s="1"/>
  <c r="F388"/>
  <c r="F389" s="1"/>
  <c r="F390" s="1"/>
  <c r="E388"/>
  <c r="E389" s="1"/>
  <c r="E390" s="1"/>
  <c r="D389"/>
  <c r="D390" s="1"/>
  <c r="F373"/>
  <c r="F374" s="1"/>
  <c r="E373"/>
  <c r="E374" s="1"/>
  <c r="D373"/>
  <c r="D374" s="1"/>
  <c r="F366"/>
  <c r="E366"/>
  <c r="D366"/>
  <c r="F345"/>
  <c r="F346" s="1"/>
  <c r="E345"/>
  <c r="E346" s="1"/>
  <c r="D345"/>
  <c r="D346" s="1"/>
  <c r="F328"/>
  <c r="E328"/>
  <c r="F310"/>
  <c r="E310"/>
  <c r="F304"/>
  <c r="E304"/>
  <c r="F295"/>
  <c r="F296" s="1"/>
  <c r="E295"/>
  <c r="E296" s="1"/>
  <c r="D296"/>
  <c r="F286"/>
  <c r="E286"/>
  <c r="D286"/>
  <c r="F278"/>
  <c r="E278"/>
  <c r="D278"/>
  <c r="F270"/>
  <c r="E270"/>
  <c r="D270"/>
  <c r="F263"/>
  <c r="E263"/>
  <c r="F254"/>
  <c r="E254"/>
  <c r="D254"/>
  <c r="F232"/>
  <c r="E232"/>
  <c r="D232"/>
  <c r="F223"/>
  <c r="E223"/>
  <c r="D223"/>
  <c r="F219"/>
  <c r="E219"/>
  <c r="D219"/>
  <c r="F214"/>
  <c r="F215" s="1"/>
  <c r="E214"/>
  <c r="E215" s="1"/>
  <c r="D214"/>
  <c r="D215" s="1"/>
  <c r="F206"/>
  <c r="E206"/>
  <c r="D206"/>
  <c r="F200"/>
  <c r="E200"/>
  <c r="D200"/>
  <c r="F194"/>
  <c r="E194"/>
  <c r="D194"/>
  <c r="F188"/>
  <c r="E188"/>
  <c r="D188"/>
  <c r="F182"/>
  <c r="E182"/>
  <c r="D182"/>
  <c r="F172"/>
  <c r="E172"/>
  <c r="D172"/>
  <c r="F164"/>
  <c r="E164"/>
  <c r="D164"/>
  <c r="F156"/>
  <c r="E156"/>
  <c r="D156"/>
  <c r="F148"/>
  <c r="E148"/>
  <c r="F134"/>
  <c r="E134"/>
  <c r="D134"/>
  <c r="F130"/>
  <c r="E130"/>
  <c r="D130"/>
  <c r="F124"/>
  <c r="E124"/>
  <c r="D124"/>
  <c r="F118"/>
  <c r="F119" s="1"/>
  <c r="E118"/>
  <c r="E119" s="1"/>
  <c r="D118"/>
  <c r="D119" s="1"/>
  <c r="F112"/>
  <c r="E112"/>
  <c r="D112"/>
  <c r="F106"/>
  <c r="E106"/>
  <c r="D106"/>
  <c r="F102"/>
  <c r="E102"/>
  <c r="F94"/>
  <c r="E94"/>
  <c r="F86"/>
  <c r="E86"/>
  <c r="D86"/>
  <c r="F82"/>
  <c r="E82"/>
  <c r="D82"/>
  <c r="F76"/>
  <c r="E76"/>
  <c r="D76"/>
  <c r="F72"/>
  <c r="E72"/>
  <c r="D72"/>
  <c r="F43"/>
  <c r="E43"/>
  <c r="E66" s="1"/>
  <c r="D43"/>
  <c r="D66" s="1"/>
  <c r="F33"/>
  <c r="E33"/>
  <c r="D33"/>
  <c r="F27"/>
  <c r="E27"/>
  <c r="D27"/>
  <c r="E528" l="1"/>
  <c r="E529" s="1"/>
  <c r="D528"/>
  <c r="D529" s="1"/>
  <c r="F528"/>
  <c r="E506"/>
  <c r="D506"/>
  <c r="D507" s="1"/>
  <c r="F506"/>
  <c r="F507" s="1"/>
  <c r="D427"/>
  <c r="D428" s="1"/>
  <c r="F427"/>
  <c r="F428" s="1"/>
  <c r="E427"/>
  <c r="E428" s="1"/>
  <c r="D77"/>
  <c r="F77"/>
  <c r="E77"/>
  <c r="E507"/>
  <c r="D335"/>
  <c r="D336" s="1"/>
  <c r="E335"/>
  <c r="E336" s="1"/>
  <c r="F335"/>
  <c r="F336" s="1"/>
  <c r="F529"/>
  <c r="E34"/>
  <c r="E35" s="1"/>
  <c r="E36" s="1"/>
  <c r="F87"/>
  <c r="D344"/>
  <c r="D87"/>
  <c r="F375"/>
  <c r="E173"/>
  <c r="E174" s="1"/>
  <c r="D201"/>
  <c r="D202" s="1"/>
  <c r="E201"/>
  <c r="E202" s="1"/>
  <c r="F224"/>
  <c r="F201"/>
  <c r="F202" s="1"/>
  <c r="D224"/>
  <c r="D375"/>
  <c r="D34"/>
  <c r="D35" s="1"/>
  <c r="D36" s="1"/>
  <c r="F34"/>
  <c r="F35" s="1"/>
  <c r="F36" s="1"/>
  <c r="F66"/>
  <c r="E87"/>
  <c r="D173"/>
  <c r="D174" s="1"/>
  <c r="F173"/>
  <c r="F174" s="1"/>
  <c r="E224"/>
  <c r="F344"/>
  <c r="E457"/>
  <c r="D457"/>
  <c r="F457"/>
  <c r="E135"/>
  <c r="E375"/>
  <c r="D135"/>
  <c r="F135"/>
  <c r="E344"/>
  <c r="D225" l="1"/>
  <c r="E225"/>
  <c r="F225"/>
  <c r="F107"/>
  <c r="F136" s="1"/>
  <c r="D107"/>
  <c r="D136" s="1"/>
  <c r="F508"/>
  <c r="F530" s="1"/>
  <c r="F531" s="1"/>
  <c r="E107"/>
  <c r="E136" s="1"/>
  <c r="D508"/>
  <c r="D530" s="1"/>
  <c r="D531" s="1"/>
  <c r="E508"/>
  <c r="E530" s="1"/>
  <c r="E531" s="1"/>
  <c r="F376" l="1"/>
  <c r="F402" s="1"/>
  <c r="F532" s="1"/>
  <c r="E376"/>
  <c r="E402" s="1"/>
  <c r="E532" s="1"/>
  <c r="D376"/>
  <c r="D402" s="1"/>
  <c r="D532" s="1"/>
  <c r="E13" l="1"/>
  <c r="D13" l="1"/>
  <c r="F13" l="1"/>
</calcChain>
</file>

<file path=xl/sharedStrings.xml><?xml version="1.0" encoding="utf-8"?>
<sst xmlns="http://schemas.openxmlformats.org/spreadsheetml/2006/main" count="815" uniqueCount="386">
  <si>
    <t>Public Works</t>
  </si>
  <si>
    <t>Technical Education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</si>
  <si>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</si>
  <si>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</si>
  <si>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</si>
  <si>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</si>
  <si>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</si>
  <si>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</si>
  <si>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</si>
  <si>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and Repairs</t>
  </si>
  <si>
    <t>Maintenance &amp; Repairs of Educational Institutions</t>
  </si>
  <si>
    <t>General Education</t>
  </si>
  <si>
    <t>Elementary Education</t>
  </si>
  <si>
    <t>Primary Schools</t>
  </si>
  <si>
    <t>Office Expenses</t>
  </si>
  <si>
    <t>Other Charges</t>
  </si>
  <si>
    <t>Minor Works</t>
  </si>
  <si>
    <t>Scholarships/Stipend</t>
  </si>
  <si>
    <t>Government Primary Schools</t>
  </si>
  <si>
    <t>Teachers &amp; Other Services</t>
  </si>
  <si>
    <t>East District</t>
  </si>
  <si>
    <t>Salaries</t>
  </si>
  <si>
    <t>Travel Expenses</t>
  </si>
  <si>
    <t>West District</t>
  </si>
  <si>
    <t>North District</t>
  </si>
  <si>
    <t>South District</t>
  </si>
  <si>
    <t>Teachers' Training</t>
  </si>
  <si>
    <t>Teachers' Training Institute</t>
  </si>
  <si>
    <t>66.00.01</t>
  </si>
  <si>
    <t>66.00.11</t>
  </si>
  <si>
    <t>66.00.13</t>
  </si>
  <si>
    <t>66.00.50</t>
  </si>
  <si>
    <t>State Institute of Education</t>
  </si>
  <si>
    <t>67.00.01</t>
  </si>
  <si>
    <t>67.00.11</t>
  </si>
  <si>
    <t>67.00.13</t>
  </si>
  <si>
    <t>67.00.50</t>
  </si>
  <si>
    <t>00.00.74</t>
  </si>
  <si>
    <t>Printing, Publication and Distribution</t>
  </si>
  <si>
    <t>Text Books</t>
  </si>
  <si>
    <t>Grants-in-aid</t>
  </si>
  <si>
    <t>Other Expenditure</t>
  </si>
  <si>
    <t>70.00.13</t>
  </si>
  <si>
    <t>70.00.50</t>
  </si>
  <si>
    <t>Secondary Education</t>
  </si>
  <si>
    <t>Direction &amp; Administration</t>
  </si>
  <si>
    <t>Rents, Rates &amp; Taxes</t>
  </si>
  <si>
    <t>Motor Vehicles</t>
  </si>
  <si>
    <t>High and Higher Secondary Schools</t>
  </si>
  <si>
    <t>64.45.01</t>
  </si>
  <si>
    <t>64.45.11</t>
  </si>
  <si>
    <t>64.46.01</t>
  </si>
  <si>
    <t>64.46.11</t>
  </si>
  <si>
    <t>64.47.01</t>
  </si>
  <si>
    <t>64.47.11</t>
  </si>
  <si>
    <t>64.48.01</t>
  </si>
  <si>
    <t>64.48.11</t>
  </si>
  <si>
    <t>Scholarships</t>
  </si>
  <si>
    <t>Government Secondary Schools</t>
  </si>
  <si>
    <t>Establishment Expenses</t>
  </si>
  <si>
    <t>65.00.13</t>
  </si>
  <si>
    <t>65.00.50</t>
  </si>
  <si>
    <t>60.00.31</t>
  </si>
  <si>
    <t>00.00.82</t>
  </si>
  <si>
    <t>University &amp; Higher Education</t>
  </si>
  <si>
    <t>Government Colleges &amp; Institutes</t>
  </si>
  <si>
    <t>65.00.01</t>
  </si>
  <si>
    <t>65.00.11</t>
  </si>
  <si>
    <t>65.00.14</t>
  </si>
  <si>
    <t>65.00.51</t>
  </si>
  <si>
    <t>Govt. Degree College,  Gangtok</t>
  </si>
  <si>
    <t>Sikkim Law College</t>
  </si>
  <si>
    <t>67.00.34</t>
  </si>
  <si>
    <t>68.00.01</t>
  </si>
  <si>
    <t>68.00.11</t>
  </si>
  <si>
    <t>68.00.13</t>
  </si>
  <si>
    <t>68.00.50</t>
  </si>
  <si>
    <t>69.00.01</t>
  </si>
  <si>
    <t>69.00.11</t>
  </si>
  <si>
    <t>69.00.13</t>
  </si>
  <si>
    <t>69.00.50</t>
  </si>
  <si>
    <t>Govt. College &amp; Institutes</t>
  </si>
  <si>
    <t>Adult Education</t>
  </si>
  <si>
    <t>Other Adult Education Programme</t>
  </si>
  <si>
    <t>General</t>
  </si>
  <si>
    <t>Establishment</t>
  </si>
  <si>
    <t>60.00.01</t>
  </si>
  <si>
    <t>60.00.11</t>
  </si>
  <si>
    <t>60.00.13</t>
  </si>
  <si>
    <t>60.00.50</t>
  </si>
  <si>
    <t>60.00.51</t>
  </si>
  <si>
    <t>CAPITAL SECTION</t>
  </si>
  <si>
    <t>Capital Outlay on Education, Sports, Art  and Culture</t>
  </si>
  <si>
    <t>Buildings</t>
  </si>
  <si>
    <t>70.45.75</t>
  </si>
  <si>
    <t>70.46.76</t>
  </si>
  <si>
    <t>48</t>
  </si>
  <si>
    <t>University and Higher Education</t>
  </si>
  <si>
    <t>70.46.75</t>
  </si>
  <si>
    <t>Technical Schools</t>
  </si>
  <si>
    <t>Education, Sports, Art and Culture</t>
  </si>
  <si>
    <t>84.00.31</t>
  </si>
  <si>
    <t>70.00.01</t>
  </si>
  <si>
    <t>Construction of School Building (NEC)</t>
  </si>
  <si>
    <t>70.48.79</t>
  </si>
  <si>
    <t>70.00.11</t>
  </si>
  <si>
    <t>Construction of School Building (NLCPR)</t>
  </si>
  <si>
    <t>Other Maintenance Expenditure</t>
  </si>
  <si>
    <t>Wages</t>
  </si>
  <si>
    <t>Supplies and Materials</t>
  </si>
  <si>
    <t>60.77.02</t>
  </si>
  <si>
    <t>61.77.21</t>
  </si>
  <si>
    <t>61.77.27</t>
  </si>
  <si>
    <t>II. Details of the estimates and the heads under which this grant will be accounted for:</t>
  </si>
  <si>
    <t>Sarva Shiksha Abhiyan (State Share )</t>
  </si>
  <si>
    <t>A - General Services (d) Administrative Services</t>
  </si>
  <si>
    <t>B - Social Services  (a) Education, Sports, Art &amp; Culture</t>
  </si>
  <si>
    <t>Revenue</t>
  </si>
  <si>
    <t>Capital</t>
  </si>
  <si>
    <t>Grants-in-Aid</t>
  </si>
  <si>
    <t>Work Charged Establishment</t>
  </si>
  <si>
    <t>66.00.31</t>
  </si>
  <si>
    <t>58.45.01</t>
  </si>
  <si>
    <t>58.45.11</t>
  </si>
  <si>
    <t>58.45.13</t>
  </si>
  <si>
    <t>58.45.51</t>
  </si>
  <si>
    <t>58.46.01</t>
  </si>
  <si>
    <t>58.46.11</t>
  </si>
  <si>
    <t>58.46.13</t>
  </si>
  <si>
    <t>58.46.51</t>
  </si>
  <si>
    <t>58.47.01</t>
  </si>
  <si>
    <t>58.47.11</t>
  </si>
  <si>
    <t>58.47.13</t>
  </si>
  <si>
    <t>58.47.51</t>
  </si>
  <si>
    <t>58.48.01</t>
  </si>
  <si>
    <t>58.48.11</t>
  </si>
  <si>
    <t>58.48.13</t>
  </si>
  <si>
    <t>58.48.51</t>
  </si>
  <si>
    <t>71.71.50</t>
  </si>
  <si>
    <t>Setting of Polytechnic at Mangshila, North Sikkim</t>
  </si>
  <si>
    <t>Establishment of B. Ed. College at Soreng</t>
  </si>
  <si>
    <t>71.71.01</t>
  </si>
  <si>
    <t>71.71.11</t>
  </si>
  <si>
    <t>71.71.13</t>
  </si>
  <si>
    <t>70.45.78</t>
  </si>
  <si>
    <t>Financial Support to Students of North Eastern Region (NEC)</t>
  </si>
  <si>
    <t>00.00.75</t>
  </si>
  <si>
    <t>Setting of Polytechnic at Yangthang, West Sikkim</t>
  </si>
  <si>
    <t>Govt. College Gangtok (SPA)</t>
  </si>
  <si>
    <t>61.00.84</t>
  </si>
  <si>
    <t>CM's Special Merit Scholarship Scheme</t>
  </si>
  <si>
    <t>(In Thousands of Rupees)</t>
  </si>
  <si>
    <t>Stipend to North Sikkim Students Studying in TNA</t>
  </si>
  <si>
    <t>Rastriya Madhyamik Shiksha Abhiyan (State Share)</t>
  </si>
  <si>
    <t>72.00.01</t>
  </si>
  <si>
    <t>72.00.11</t>
  </si>
  <si>
    <t>72.00.13</t>
  </si>
  <si>
    <t>72.00.50</t>
  </si>
  <si>
    <t>Establishment of College at Gyalshing</t>
  </si>
  <si>
    <t>Construction of women's hostel at ATTC, Bardang</t>
  </si>
  <si>
    <t>Arts College at Rhenock</t>
  </si>
  <si>
    <t>62.00.82</t>
  </si>
  <si>
    <t>Purchase of Uniform</t>
  </si>
  <si>
    <t>Establishment of New College at Gangtok</t>
  </si>
  <si>
    <t>73.00.50</t>
  </si>
  <si>
    <t>73.00.01</t>
  </si>
  <si>
    <t>70.45.83</t>
  </si>
  <si>
    <t>Major Works</t>
  </si>
  <si>
    <t>62</t>
  </si>
  <si>
    <t>HCM's Tour Schemes</t>
  </si>
  <si>
    <t>70.62.53</t>
  </si>
  <si>
    <t>63</t>
  </si>
  <si>
    <t>70.63.71</t>
  </si>
  <si>
    <t>Infrastructure Development</t>
  </si>
  <si>
    <t>64</t>
  </si>
  <si>
    <t>State Share under NLCPR</t>
  </si>
  <si>
    <t>70.64.53</t>
  </si>
  <si>
    <t>67</t>
  </si>
  <si>
    <t>70.67.53</t>
  </si>
  <si>
    <t>Construction of various Schools in Sikkim (SPA)</t>
  </si>
  <si>
    <t>Rec</t>
  </si>
  <si>
    <t>Construction of Model School in Sikkim (NLCPR)</t>
  </si>
  <si>
    <t>Support for Educational Development including Teachers Training and Adult Education</t>
  </si>
  <si>
    <t>27.87.31</t>
  </si>
  <si>
    <t>B. Ed. College</t>
  </si>
  <si>
    <t>B. Ed College</t>
  </si>
  <si>
    <t>Post Matric State Govt. Scholarships</t>
  </si>
  <si>
    <t>60.00.76</t>
  </si>
  <si>
    <t>Grant to Sikkim Teachers Recruitment Board</t>
  </si>
  <si>
    <t>70.45.87</t>
  </si>
  <si>
    <t>70.45.88</t>
  </si>
  <si>
    <t>29.00.81</t>
  </si>
  <si>
    <t>Support for Educational Development including Teachers' Training and Adult Education</t>
  </si>
  <si>
    <t>25.67.82</t>
  </si>
  <si>
    <t>Strengthening of State Council of Education and Training (State Share)</t>
  </si>
  <si>
    <t>25.84.81</t>
  </si>
  <si>
    <t>State Share for DIET/DRCs</t>
  </si>
  <si>
    <t>Sports &amp; Youth Services</t>
  </si>
  <si>
    <t>National Cadet Corps.</t>
  </si>
  <si>
    <t>61.00.01</t>
  </si>
  <si>
    <t>61.00.13</t>
  </si>
  <si>
    <t>Establishment of Science College at Chakung</t>
  </si>
  <si>
    <t>74.00.01</t>
  </si>
  <si>
    <t>75.00.01</t>
  </si>
  <si>
    <t xml:space="preserve">National Programme of Mid Day Meal in Schools </t>
  </si>
  <si>
    <t>28.00.81</t>
  </si>
  <si>
    <t>Mid Day Meal (Central Share)</t>
  </si>
  <si>
    <t>National Education Mission</t>
  </si>
  <si>
    <t>Sarva Shiksha Abhiyan</t>
  </si>
  <si>
    <t>29.00.82</t>
  </si>
  <si>
    <t>Rashtriya Madhyamik Shiksha Abhiyan</t>
  </si>
  <si>
    <t>29.30.81</t>
  </si>
  <si>
    <t>29.30.82</t>
  </si>
  <si>
    <t>ICT in Schools (Central Share)</t>
  </si>
  <si>
    <t>Vocationalisation of Higher Education (Central Share)</t>
  </si>
  <si>
    <t>29.30.83</t>
  </si>
  <si>
    <t>Teachers Training and Adult Education</t>
  </si>
  <si>
    <t>29.70.81</t>
  </si>
  <si>
    <t>29.26.01</t>
  </si>
  <si>
    <t>29.45.75</t>
  </si>
  <si>
    <t xml:space="preserve">Major Works </t>
  </si>
  <si>
    <t>29.68.53</t>
  </si>
  <si>
    <t>29.70.53</t>
  </si>
  <si>
    <t>29.71.53</t>
  </si>
  <si>
    <t>Strengthening of State Council of Education and Training (Central Share)</t>
  </si>
  <si>
    <t>Grants-in-aid to Polytechnics Institute (CCCT&amp; ATTC)</t>
  </si>
  <si>
    <t>61.00.50</t>
  </si>
  <si>
    <t>Upgradation / Reconstruction of Zoom School</t>
  </si>
  <si>
    <t>70.45.77</t>
  </si>
  <si>
    <t>Establishment of Rhenock College</t>
  </si>
  <si>
    <t>Construction of Infrastructure at Chakung Science College</t>
  </si>
  <si>
    <t>Establishment of New Degree College</t>
  </si>
  <si>
    <t>70.47.75</t>
  </si>
  <si>
    <t>Directorate of Primary Education</t>
  </si>
  <si>
    <t>Land Compensation for Various Works</t>
  </si>
  <si>
    <t>29.00.83</t>
  </si>
  <si>
    <t>28.00.82</t>
  </si>
  <si>
    <t>Mid Day Meal (State Share)</t>
  </si>
  <si>
    <t>76.00.01</t>
  </si>
  <si>
    <t>29.27.01</t>
  </si>
  <si>
    <t>Setting up of District Institutes of Education &amp; Training (State Share)</t>
  </si>
  <si>
    <t xml:space="preserve"> </t>
  </si>
  <si>
    <t>Umbrella Programme for Development of                                Minorities</t>
  </si>
  <si>
    <t>Umbrella Programme for Development of                             Minorities</t>
  </si>
  <si>
    <t>New Degree College, Namchi</t>
  </si>
  <si>
    <t>Rashtriya Uchchatar Shiksha Abhiyan (RUSA) (State Share)</t>
  </si>
  <si>
    <t>70.45.89</t>
  </si>
  <si>
    <t>Shifting of Rongli JHS</t>
  </si>
  <si>
    <t>70.46.86</t>
  </si>
  <si>
    <t>Infrastructure Development at Tharpu Senior Secondary School (NEC)</t>
  </si>
  <si>
    <t>70.45.80</t>
  </si>
  <si>
    <t>70.46.78</t>
  </si>
  <si>
    <t>Construction of College at Yangthang (SPA)</t>
  </si>
  <si>
    <t>70.48.82</t>
  </si>
  <si>
    <t>70.48.83</t>
  </si>
  <si>
    <t>Construction of Science Block at Kamrang Government College at Namchi (NEC)</t>
  </si>
  <si>
    <t>68</t>
  </si>
  <si>
    <t>Construction of School Buildings in Sikkim</t>
  </si>
  <si>
    <t>70.68.53</t>
  </si>
  <si>
    <t>74.00.13</t>
  </si>
  <si>
    <t>75.00.13</t>
  </si>
  <si>
    <t>Advance to CBSE &amp; NCERT to procure Textbooks</t>
  </si>
  <si>
    <t>70.48.91</t>
  </si>
  <si>
    <t>Infrastructure Development for Namchi SS School</t>
  </si>
  <si>
    <t>Multi Purpose Auditorium at Tashi Namgyal Academy (NLCPR)</t>
  </si>
  <si>
    <t>58.45.42</t>
  </si>
  <si>
    <t>Scheme for Infrastructure Development Private Aided/Unaided Minority Institutes (Elementary/ Secondary/ Sr.Secondary Schools) (IDMI) (Central Share)</t>
  </si>
  <si>
    <t>Construction of Various Works at Sir Tashi Namgyal SS School (SPA)</t>
  </si>
  <si>
    <t>60.00.77</t>
  </si>
  <si>
    <t>Reimbursement of College Examination Fees</t>
  </si>
  <si>
    <t>70.48.92</t>
  </si>
  <si>
    <t>Construction of School Building at Badamtam Primary School, South Sikkim</t>
  </si>
  <si>
    <t>70.45.90</t>
  </si>
  <si>
    <t>Construction of 4 room school building at Kaiyong Primary School, East Sikkim</t>
  </si>
  <si>
    <t>Construction of school playground at Pachey, East Sikkim</t>
  </si>
  <si>
    <t>70.45.91</t>
  </si>
  <si>
    <t>Construction of new School building at Takshang Primary School under Amba GPU, East Sikkim</t>
  </si>
  <si>
    <t>70.48.80</t>
  </si>
  <si>
    <t>Principal Quarter &amp; ground upgradation at Namthang SSS, South Sikkim</t>
  </si>
  <si>
    <t>Sikkim Institute of Higher Nyingma Studies (SIHNS)</t>
  </si>
  <si>
    <t>Directorate of Education (District Education Offices)</t>
  </si>
  <si>
    <t>Rashtriya Madhyamik Shiksha Abhiyan  (Central Share)</t>
  </si>
  <si>
    <t>Establishment of Vocational College at Dentam</t>
  </si>
  <si>
    <t>Establishment of New Degree College, North Sikkim</t>
  </si>
  <si>
    <t>Support for Educational Development including Teachers' Training and Adult Education (Central Share)</t>
  </si>
  <si>
    <t>Sanskrit Mahavidhyalaya, Samdong</t>
  </si>
  <si>
    <t>Construction /Vertical extention of multi purpose auditorium hall at Government JHS Gumpa Gurpisay, South Sikkim</t>
  </si>
  <si>
    <t>General Education,00.911-Deduct Recoveries of overpayments</t>
  </si>
  <si>
    <t>2019-20</t>
  </si>
  <si>
    <t>Construction of Playground in various Schools</t>
  </si>
  <si>
    <t>70.73.53</t>
  </si>
  <si>
    <t>70.48.94</t>
  </si>
  <si>
    <t>Construction of Multi-purpose Hall cum two roomed school building at Singithang Primary School, South Sikkim</t>
  </si>
  <si>
    <t>General Education,80.911-Deduct Recoveries of overpayments</t>
  </si>
  <si>
    <t>60.00.72</t>
  </si>
  <si>
    <t>Purchase of Laptops</t>
  </si>
  <si>
    <t>Establishment of State Institute of Science &amp; Technology (SIST)</t>
  </si>
  <si>
    <t>78.00.01</t>
  </si>
  <si>
    <t>65.00.02</t>
  </si>
  <si>
    <t>71.71.02</t>
  </si>
  <si>
    <t>Primary &amp; Junior High School</t>
  </si>
  <si>
    <t>East Districts</t>
  </si>
  <si>
    <t>West Districts</t>
  </si>
  <si>
    <t>North Districts</t>
  </si>
  <si>
    <t>South Districts</t>
  </si>
  <si>
    <t>70.48.76</t>
  </si>
  <si>
    <t>Upgradation of Infrastructure at VC Ganju Lama SS School at Rabong (SPA)</t>
  </si>
  <si>
    <t>Construction of women's hostel at CCCT, Chisopani</t>
  </si>
  <si>
    <t>29.72.53</t>
  </si>
  <si>
    <t>Samagra Siksha (Central Share)</t>
  </si>
  <si>
    <t>Samagra Siksha (State Share)</t>
  </si>
  <si>
    <t>70.48.84</t>
  </si>
  <si>
    <t>60.00.78</t>
  </si>
  <si>
    <t>Grant to Sikkim University</t>
  </si>
  <si>
    <t>70.46.87</t>
  </si>
  <si>
    <t>State Literacy Mission Authority (SLMA) 
(Central Share)</t>
  </si>
  <si>
    <t>Construction of SCERT Building at Burtuk  
(Central Share)</t>
  </si>
  <si>
    <t>Repair of Girls Hostel alongwith fencing at Soreng Secondary School</t>
  </si>
  <si>
    <t>Construction of 8 roomed building at Chanatar JHS</t>
  </si>
  <si>
    <t>Construction of Model School in Sikkim (State Share)</t>
  </si>
  <si>
    <t>Lump sum provision for revision of Pay &amp; 
Allowances</t>
  </si>
  <si>
    <t>63.45.01</t>
  </si>
  <si>
    <t>63.46.01</t>
  </si>
  <si>
    <t>63.47.01</t>
  </si>
  <si>
    <t>63.48.01</t>
  </si>
  <si>
    <t>2018-19</t>
  </si>
  <si>
    <t>General Education,02.911-Deduct Recoveries of overpayments</t>
  </si>
  <si>
    <t>78.00.31</t>
  </si>
  <si>
    <t>Grant -in-Aid</t>
  </si>
  <si>
    <t>70.48.85</t>
  </si>
  <si>
    <t>I. Estimate of the amount required in the year ending 31st March, 2021 to defray the charges in respect of Education</t>
  </si>
  <si>
    <t>66.00.02</t>
  </si>
  <si>
    <t>67.00.02</t>
  </si>
  <si>
    <t>58.45.02</t>
  </si>
  <si>
    <t>58.46.02</t>
  </si>
  <si>
    <t>58.47.02</t>
  </si>
  <si>
    <t>58.48.02</t>
  </si>
  <si>
    <t>64.48.02</t>
  </si>
  <si>
    <t>68.00.02</t>
  </si>
  <si>
    <t>69.00.02</t>
  </si>
  <si>
    <t>70.00.02</t>
  </si>
  <si>
    <t>72.00.02</t>
  </si>
  <si>
    <t>73.00.02</t>
  </si>
  <si>
    <t>74.00.02</t>
  </si>
  <si>
    <t>75.00.02</t>
  </si>
  <si>
    <t>76.00.02</t>
  </si>
  <si>
    <t>78.00.02</t>
  </si>
  <si>
    <t>60.00.02</t>
  </si>
  <si>
    <t>61.00.02</t>
  </si>
  <si>
    <t>63.45.02</t>
  </si>
  <si>
    <t>63.46.02</t>
  </si>
  <si>
    <t>63.47.02</t>
  </si>
  <si>
    <t>63.48.02</t>
  </si>
  <si>
    <t>64.45.02</t>
  </si>
  <si>
    <t>64.46.02</t>
  </si>
  <si>
    <t>64.47.02</t>
  </si>
  <si>
    <t>DEMAND NO. 7</t>
  </si>
  <si>
    <t xml:space="preserve"> EDUCATION</t>
  </si>
  <si>
    <t>Chemicals and Equipments</t>
  </si>
  <si>
    <t>30.00.50</t>
  </si>
  <si>
    <t>65.00.56</t>
  </si>
  <si>
    <t>Lab Chemicals and Equipments</t>
  </si>
  <si>
    <t>74.00.56</t>
  </si>
  <si>
    <t>60.00.79</t>
  </si>
  <si>
    <t>Higher Exposure and Skill Rebuilding Fund for Principal, Headmasters, Headmistresses and Teachers</t>
  </si>
  <si>
    <t>60.00.80</t>
  </si>
  <si>
    <t>Educational Exposure Trip to College and School Students</t>
  </si>
  <si>
    <t>60.00.81</t>
  </si>
  <si>
    <t>70.46.88</t>
  </si>
  <si>
    <t>70.63.53</t>
  </si>
  <si>
    <t>Actuals</t>
  </si>
  <si>
    <t>Budget 
Estimate</t>
  </si>
  <si>
    <t>Revised 
Estimate</t>
  </si>
  <si>
    <t xml:space="preserve"> 2020-21</t>
  </si>
  <si>
    <t>B - Capital Account of General Services
(a) Education, Sports, Art &amp; Culture</t>
  </si>
  <si>
    <t>Rashtriya Uchchatar Shiksha Abhiyan (RUSA) (Central Share)</t>
  </si>
  <si>
    <t>Government Degree College, Gangtok</t>
  </si>
  <si>
    <t xml:space="preserve">Construction of 6 roomed school building at Ben SS School </t>
  </si>
  <si>
    <t>Moral Science and Mental Health Development Programmes for School and Colleges</t>
  </si>
  <si>
    <t>Youth Welfare Programmes for 
Students</t>
  </si>
  <si>
    <t>Students</t>
  </si>
  <si>
    <t>Construction/ Upgradation of school ground with pavillion at Government Secondary School, Padamchey, 
East Sikkim</t>
  </si>
  <si>
    <t>Multi Purpose Auditorium at Tashi Namgyal Academy 
(State Share of NLCPR)</t>
  </si>
  <si>
    <t>Infrastructure Development at Tharpu Senior Secondary School 
(State Share of NEC)</t>
  </si>
  <si>
    <t>Construction of Food Court at Namchi Government College</t>
  </si>
  <si>
    <t>Construction of Science Block at Kamrang Government College at Namchi  
(State Share)</t>
  </si>
</sst>
</file>

<file path=xl/styles.xml><?xml version="1.0" encoding="utf-8"?>
<styleSheet xmlns="http://schemas.openxmlformats.org/spreadsheetml/2006/main">
  <numFmts count="13">
    <numFmt numFmtId="164" formatCode="_ * #,##0.00_ ;_ * \-#,##0.00_ ;_ * &quot;-&quot;??_ ;_ @_ "/>
    <numFmt numFmtId="165" formatCode="0#"/>
    <numFmt numFmtId="166" formatCode="00##"/>
    <numFmt numFmtId="167" formatCode="##"/>
    <numFmt numFmtId="168" formatCode="00000#"/>
    <numFmt numFmtId="169" formatCode="00.00#"/>
    <numFmt numFmtId="170" formatCode="00.000"/>
    <numFmt numFmtId="171" formatCode="##.0##"/>
    <numFmt numFmtId="172" formatCode="0#.0##"/>
    <numFmt numFmtId="173" formatCode="0#.000"/>
    <numFmt numFmtId="174" formatCode="_(* #,##0_);_(* \(#,##0\);_(* &quot;-&quot;??_);_(@_)"/>
    <numFmt numFmtId="176" formatCode="00"/>
    <numFmt numFmtId="179" formatCode="_ * #,##0_ ;_ * \-#,##0_ ;_ * &quot;-&quot;??_ ;_ @_ 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 applyAlignment="0"/>
  </cellStyleXfs>
  <cellXfs count="200">
    <xf numFmtId="0" fontId="0" fillId="0" borderId="0" xfId="0"/>
    <xf numFmtId="0" fontId="1" fillId="0" borderId="0" xfId="0" applyFont="1" applyFill="1"/>
    <xf numFmtId="0" fontId="3" fillId="0" borderId="0" xfId="3" applyFont="1" applyFill="1" applyAlignment="1" applyProtection="1"/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center"/>
    </xf>
    <xf numFmtId="0" fontId="4" fillId="0" borderId="0" xfId="3" applyFont="1" applyFill="1"/>
    <xf numFmtId="174" fontId="3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left" vertical="top"/>
    </xf>
    <xf numFmtId="0" fontId="4" fillId="0" borderId="0" xfId="8" applyNumberFormat="1" applyFont="1" applyFill="1" applyAlignment="1" applyProtection="1">
      <alignment horizontal="right"/>
    </xf>
    <xf numFmtId="0" fontId="3" fillId="0" borderId="0" xfId="3" applyNumberFormat="1" applyFont="1" applyFill="1" applyAlignment="1">
      <alignment horizontal="center"/>
    </xf>
    <xf numFmtId="0" fontId="4" fillId="0" borderId="0" xfId="3" applyNumberFormat="1" applyFont="1" applyFill="1"/>
    <xf numFmtId="0" fontId="3" fillId="0" borderId="0" xfId="3" applyNumberFormat="1" applyFont="1" applyFill="1" applyAlignment="1" applyProtection="1">
      <alignment horizontal="center"/>
    </xf>
    <xf numFmtId="174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right"/>
    </xf>
    <xf numFmtId="0" fontId="4" fillId="0" borderId="0" xfId="3" applyFont="1" applyFill="1" applyAlignment="1" applyProtection="1">
      <alignment horizontal="left"/>
    </xf>
    <xf numFmtId="0" fontId="4" fillId="0" borderId="0" xfId="3" applyNumberFormat="1" applyFont="1" applyFill="1" applyAlignment="1" applyProtection="1">
      <alignment horizontal="left"/>
    </xf>
    <xf numFmtId="0" fontId="4" fillId="0" borderId="0" xfId="3" applyFont="1" applyFill="1" applyAlignment="1" applyProtection="1">
      <alignment horizontal="left" vertical="top"/>
    </xf>
    <xf numFmtId="0" fontId="4" fillId="0" borderId="0" xfId="3" applyNumberFormat="1" applyFont="1" applyFill="1" applyBorder="1"/>
    <xf numFmtId="164" fontId="4" fillId="0" borderId="0" xfId="1" applyFont="1" applyFill="1" applyAlignment="1">
      <alignment horizontal="right"/>
    </xf>
    <xf numFmtId="174" fontId="4" fillId="0" borderId="0" xfId="3" applyNumberFormat="1" applyFont="1" applyFill="1"/>
    <xf numFmtId="0" fontId="4" fillId="0" borderId="0" xfId="3" applyFont="1" applyFill="1" applyBorder="1" applyAlignment="1">
      <alignment horizontal="right" vertical="top"/>
    </xf>
    <xf numFmtId="0" fontId="4" fillId="0" borderId="0" xfId="3" applyFont="1" applyFill="1" applyAlignment="1"/>
    <xf numFmtId="0" fontId="4" fillId="0" borderId="0" xfId="3" applyNumberFormat="1" applyFont="1" applyFill="1" applyAlignment="1"/>
    <xf numFmtId="174" fontId="4" fillId="0" borderId="0" xfId="3" applyNumberFormat="1" applyFont="1" applyFill="1" applyAlignment="1"/>
    <xf numFmtId="0" fontId="4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/>
    </xf>
    <xf numFmtId="0" fontId="4" fillId="0" borderId="1" xfId="6" applyNumberFormat="1" applyFont="1" applyFill="1" applyBorder="1" applyProtection="1"/>
    <xf numFmtId="0" fontId="5" fillId="0" borderId="1" xfId="6" applyNumberFormat="1" applyFont="1" applyFill="1" applyBorder="1" applyAlignment="1" applyProtection="1">
      <alignment horizontal="right"/>
    </xf>
    <xf numFmtId="0" fontId="4" fillId="0" borderId="0" xfId="7" applyFont="1" applyFill="1" applyProtection="1"/>
    <xf numFmtId="0" fontId="4" fillId="0" borderId="3" xfId="7" applyFont="1" applyFill="1" applyBorder="1" applyAlignment="1" applyProtection="1">
      <alignment horizontal="left" vertical="top" wrapText="1"/>
    </xf>
    <xf numFmtId="0" fontId="4" fillId="0" borderId="3" xfId="7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/>
    </xf>
    <xf numFmtId="0" fontId="4" fillId="0" borderId="3" xfId="6" applyNumberFormat="1" applyFont="1" applyFill="1" applyBorder="1" applyAlignment="1" applyProtection="1">
      <alignment horizontal="right"/>
    </xf>
    <xf numFmtId="0" fontId="4" fillId="0" borderId="3" xfId="6" applyNumberFormat="1" applyFont="1" applyFill="1" applyBorder="1" applyAlignment="1" applyProtection="1">
      <alignment horizontal="right" vertical="top" wrapText="1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4" fillId="0" borderId="0" xfId="6" applyNumberFormat="1" applyFont="1" applyFill="1" applyBorder="1" applyAlignment="1" applyProtection="1">
      <alignment horizontal="right"/>
    </xf>
    <xf numFmtId="0" fontId="4" fillId="0" borderId="0" xfId="7" applyFont="1" applyFill="1" applyAlignment="1" applyProtection="1">
      <alignment horizontal="right" vertical="top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1" xfId="6" applyNumberFormat="1" applyFont="1" applyFill="1" applyBorder="1" applyAlignment="1" applyProtection="1">
      <alignment horizontal="right"/>
    </xf>
    <xf numFmtId="0" fontId="4" fillId="0" borderId="1" xfId="6" applyNumberFormat="1" applyFont="1" applyFill="1" applyBorder="1" applyAlignment="1" applyProtection="1">
      <alignment vertical="center" wrapText="1"/>
    </xf>
    <xf numFmtId="0" fontId="3" fillId="0" borderId="0" xfId="3" applyFont="1" applyFill="1" applyAlignment="1" applyProtection="1">
      <alignment horizontal="left" vertical="top" wrapText="1"/>
    </xf>
    <xf numFmtId="164" fontId="4" fillId="0" borderId="0" xfId="1" applyFont="1" applyFill="1" applyAlignment="1" applyProtection="1">
      <alignment horizontal="right"/>
    </xf>
    <xf numFmtId="174" fontId="4" fillId="0" borderId="0" xfId="3" applyNumberFormat="1" applyFont="1" applyFill="1" applyAlignment="1" applyProtection="1">
      <alignment horizontal="center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>
      <alignment horizontal="left" vertical="top"/>
    </xf>
    <xf numFmtId="0" fontId="4" fillId="0" borderId="0" xfId="8" applyFont="1" applyFill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174" fontId="4" fillId="0" borderId="0" xfId="3" applyNumberFormat="1" applyFont="1" applyFill="1" applyAlignment="1" applyProtection="1">
      <alignment horizontal="right"/>
    </xf>
    <xf numFmtId="171" fontId="3" fillId="0" borderId="0" xfId="8" applyNumberFormat="1" applyFont="1" applyFill="1" applyAlignment="1">
      <alignment horizontal="right" vertical="top" wrapText="1"/>
    </xf>
    <xf numFmtId="165" fontId="4" fillId="0" borderId="0" xfId="3" applyNumberFormat="1" applyFont="1" applyFill="1" applyBorder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0" fontId="4" fillId="0" borderId="0" xfId="8" applyFont="1" applyFill="1" applyAlignment="1" applyProtection="1">
      <alignment horizontal="left" vertical="center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3" applyFont="1" applyFill="1" applyAlignment="1">
      <alignment vertical="center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/>
    </xf>
    <xf numFmtId="0" fontId="4" fillId="0" borderId="0" xfId="8" applyFont="1" applyFill="1" applyBorder="1" applyAlignment="1">
      <alignment horizontal="left" vertical="top"/>
    </xf>
    <xf numFmtId="164" fontId="4" fillId="0" borderId="0" xfId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174" fontId="4" fillId="0" borderId="0" xfId="3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71" fontId="3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Alignment="1"/>
    <xf numFmtId="0" fontId="4" fillId="0" borderId="0" xfId="8" applyFont="1" applyFill="1"/>
    <xf numFmtId="0" fontId="4" fillId="0" borderId="0" xfId="8" applyFont="1" applyFill="1" applyBorder="1" applyAlignment="1">
      <alignment horizontal="right" vertical="top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1" xfId="3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5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>
      <alignment horizontal="right"/>
    </xf>
    <xf numFmtId="174" fontId="4" fillId="0" borderId="0" xfId="3" applyNumberFormat="1" applyFont="1" applyFill="1" applyAlignment="1">
      <alignment horizontal="right"/>
    </xf>
    <xf numFmtId="172" fontId="3" fillId="0" borderId="0" xfId="8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right"/>
    </xf>
    <xf numFmtId="174" fontId="4" fillId="0" borderId="0" xfId="3" applyNumberFormat="1" applyFont="1" applyFill="1" applyBorder="1" applyAlignment="1">
      <alignment horizontal="right"/>
    </xf>
    <xf numFmtId="0" fontId="4" fillId="0" borderId="3" xfId="1" applyNumberFormat="1" applyFont="1" applyFill="1" applyBorder="1" applyAlignment="1" applyProtection="1">
      <alignment horizontal="right" wrapText="1"/>
    </xf>
    <xf numFmtId="179" fontId="4" fillId="0" borderId="0" xfId="1" applyNumberFormat="1" applyFont="1" applyFill="1" applyBorder="1" applyAlignment="1" applyProtection="1">
      <alignment horizontal="right" wrapText="1"/>
    </xf>
    <xf numFmtId="0" fontId="4" fillId="0" borderId="0" xfId="3" applyFont="1" applyFill="1" applyBorder="1" applyAlignment="1">
      <alignment vertical="top"/>
    </xf>
    <xf numFmtId="0" fontId="4" fillId="0" borderId="0" xfId="3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 applyProtection="1">
      <alignment horizontal="left" vertical="center" wrapText="1"/>
    </xf>
    <xf numFmtId="0" fontId="4" fillId="0" borderId="1" xfId="3" applyFont="1" applyFill="1" applyBorder="1" applyAlignment="1">
      <alignment horizontal="righ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>
      <alignment horizontal="right" wrapText="1"/>
    </xf>
    <xf numFmtId="164" fontId="4" fillId="0" borderId="1" xfId="1" applyFont="1" applyFill="1" applyBorder="1" applyAlignment="1">
      <alignment horizontal="right" wrapText="1"/>
    </xf>
    <xf numFmtId="164" fontId="4" fillId="0" borderId="2" xfId="1" applyFont="1" applyFill="1" applyBorder="1" applyAlignment="1">
      <alignment horizontal="right" wrapText="1"/>
    </xf>
    <xf numFmtId="174" fontId="4" fillId="0" borderId="0" xfId="1" applyNumberFormat="1" applyFont="1" applyFill="1" applyBorder="1" applyAlignment="1" applyProtection="1">
      <alignment horizontal="right" wrapText="1"/>
    </xf>
    <xf numFmtId="173" fontId="3" fillId="0" borderId="0" xfId="8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169" fontId="3" fillId="0" borderId="0" xfId="3" applyNumberFormat="1" applyFont="1" applyFill="1" applyBorder="1" applyAlignment="1">
      <alignment horizontal="righ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4" fillId="0" borderId="3" xfId="3" applyNumberFormat="1" applyFont="1" applyFill="1" applyBorder="1" applyAlignment="1" applyProtection="1">
      <alignment horizontal="right"/>
    </xf>
    <xf numFmtId="0" fontId="4" fillId="0" borderId="3" xfId="1" applyNumberFormat="1" applyFont="1" applyFill="1" applyBorder="1" applyAlignment="1" applyProtection="1">
      <alignment horizontal="right"/>
    </xf>
    <xf numFmtId="174" fontId="4" fillId="0" borderId="3" xfId="3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/>
    </xf>
    <xf numFmtId="170" fontId="3" fillId="0" borderId="0" xfId="3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1" xfId="3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vertical="top" wrapText="1"/>
    </xf>
    <xf numFmtId="165" fontId="4" fillId="0" borderId="1" xfId="3" applyNumberFormat="1" applyFont="1" applyFill="1" applyBorder="1" applyAlignment="1">
      <alignment horizontal="righ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164" fontId="4" fillId="0" borderId="0" xfId="1" applyFont="1" applyFill="1" applyAlignment="1">
      <alignment horizontal="right" wrapText="1"/>
    </xf>
    <xf numFmtId="0" fontId="3" fillId="0" borderId="1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wrapText="1"/>
    </xf>
    <xf numFmtId="170" fontId="3" fillId="0" borderId="0" xfId="3" applyNumberFormat="1" applyFont="1" applyFill="1" applyAlignment="1">
      <alignment horizontal="right" vertical="top" wrapText="1"/>
    </xf>
    <xf numFmtId="176" fontId="4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/>
    <xf numFmtId="0" fontId="4" fillId="0" borderId="0" xfId="3" applyNumberFormat="1" applyFont="1" applyFill="1" applyBorder="1" applyAlignment="1" applyProtection="1"/>
    <xf numFmtId="0" fontId="4" fillId="0" borderId="2" xfId="1" applyNumberFormat="1" applyFont="1" applyFill="1" applyBorder="1" applyAlignment="1">
      <alignment horizontal="right" wrapText="1"/>
    </xf>
    <xf numFmtId="0" fontId="4" fillId="0" borderId="0" xfId="3" applyFont="1" applyFill="1" applyAlignment="1">
      <alignment horizontal="left" vertical="top" wrapText="1"/>
    </xf>
    <xf numFmtId="0" fontId="3" fillId="0" borderId="0" xfId="3" applyFont="1" applyFill="1" applyAlignment="1">
      <alignment horizontal="right" vertical="top" wrapText="1"/>
    </xf>
    <xf numFmtId="0" fontId="3" fillId="0" borderId="2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center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NumberFormat="1" applyFont="1" applyFill="1" applyAlignment="1">
      <alignment horizontal="right"/>
    </xf>
    <xf numFmtId="165" fontId="4" fillId="0" borderId="0" xfId="8" applyNumberFormat="1" applyFont="1" applyFill="1" applyBorder="1" applyAlignment="1">
      <alignment horizontal="right" vertical="top" wrapText="1"/>
    </xf>
    <xf numFmtId="0" fontId="4" fillId="0" borderId="0" xfId="8" applyNumberFormat="1" applyFont="1" applyFill="1" applyBorder="1" applyAlignment="1">
      <alignment horizontal="right"/>
    </xf>
    <xf numFmtId="174" fontId="4" fillId="0" borderId="0" xfId="8" applyNumberFormat="1" applyFont="1" applyFill="1" applyBorder="1" applyAlignment="1">
      <alignment horizontal="right"/>
    </xf>
    <xf numFmtId="170" fontId="3" fillId="0" borderId="0" xfId="8" applyNumberFormat="1" applyFont="1" applyFill="1" applyBorder="1" applyAlignment="1">
      <alignment horizontal="right" vertical="top" wrapText="1"/>
    </xf>
    <xf numFmtId="0" fontId="4" fillId="0" borderId="1" xfId="8" applyFont="1" applyFill="1" applyBorder="1" applyAlignment="1">
      <alignment horizontal="left" vertical="top"/>
    </xf>
    <xf numFmtId="0" fontId="4" fillId="0" borderId="0" xfId="8" applyFont="1" applyFill="1" applyBorder="1" applyAlignment="1" applyProtection="1">
      <alignment horizontal="left" vertical="center" wrapText="1"/>
    </xf>
    <xf numFmtId="168" fontId="4" fillId="0" borderId="0" xfId="8" applyNumberFormat="1" applyFont="1" applyFill="1" applyBorder="1" applyAlignment="1">
      <alignment horizontal="right" vertical="top" wrapText="1"/>
    </xf>
    <xf numFmtId="49" fontId="4" fillId="0" borderId="0" xfId="8" applyNumberFormat="1" applyFont="1" applyFill="1" applyBorder="1" applyAlignment="1">
      <alignment horizontal="right" vertical="top" wrapText="1"/>
    </xf>
    <xf numFmtId="0" fontId="4" fillId="0" borderId="0" xfId="8" applyNumberFormat="1" applyFont="1" applyFill="1" applyBorder="1" applyAlignment="1" applyProtection="1">
      <alignment horizontal="right"/>
    </xf>
    <xf numFmtId="174" fontId="4" fillId="0" borderId="0" xfId="8" applyNumberFormat="1" applyFont="1" applyFill="1" applyBorder="1" applyAlignment="1" applyProtection="1">
      <alignment horizontal="right"/>
    </xf>
    <xf numFmtId="0" fontId="4" fillId="0" borderId="0" xfId="10" applyFont="1" applyFill="1" applyBorder="1" applyAlignment="1" applyProtection="1">
      <alignment horizontal="left" vertical="center" wrapText="1"/>
    </xf>
    <xf numFmtId="0" fontId="4" fillId="0" borderId="0" xfId="10" applyFont="1" applyFill="1" applyBorder="1" applyAlignment="1" applyProtection="1">
      <alignment vertical="center" wrapText="1"/>
    </xf>
    <xf numFmtId="0" fontId="4" fillId="0" borderId="0" xfId="10" applyFont="1" applyFill="1" applyBorder="1" applyAlignment="1" applyProtection="1">
      <alignment horizontal="left" vertical="top" wrapText="1"/>
    </xf>
    <xf numFmtId="0" fontId="4" fillId="0" borderId="0" xfId="8" applyNumberFormat="1" applyFont="1" applyFill="1" applyAlignment="1">
      <alignment horizontal="right"/>
    </xf>
    <xf numFmtId="0" fontId="4" fillId="0" borderId="0" xfId="9" applyFont="1" applyFill="1" applyBorder="1" applyAlignment="1" applyProtection="1">
      <alignment horizontal="left" vertical="center" wrapText="1"/>
    </xf>
    <xf numFmtId="174" fontId="4" fillId="0" borderId="0" xfId="8" applyNumberFormat="1" applyFont="1" applyFill="1" applyAlignment="1" applyProtection="1">
      <alignment horizontal="right"/>
    </xf>
    <xf numFmtId="174" fontId="4" fillId="0" borderId="0" xfId="8" applyNumberFormat="1" applyFont="1" applyFill="1" applyAlignment="1">
      <alignment horizontal="right"/>
    </xf>
    <xf numFmtId="164" fontId="4" fillId="0" borderId="0" xfId="8" applyNumberFormat="1" applyFont="1" applyFill="1" applyBorder="1" applyAlignment="1" applyProtection="1">
      <alignment horizontal="right"/>
    </xf>
    <xf numFmtId="0" fontId="4" fillId="0" borderId="0" xfId="10" applyFont="1" applyFill="1" applyBorder="1" applyAlignment="1">
      <alignment horizontal="right" vertical="top"/>
    </xf>
    <xf numFmtId="0" fontId="4" fillId="0" borderId="0" xfId="10" applyFont="1" applyFill="1" applyBorder="1" applyAlignment="1">
      <alignment horizontal="right" vertical="top" wrapText="1"/>
    </xf>
    <xf numFmtId="0" fontId="4" fillId="0" borderId="0" xfId="10" applyFont="1" applyFill="1" applyBorder="1" applyAlignment="1">
      <alignment horizontal="left" vertical="top"/>
    </xf>
    <xf numFmtId="0" fontId="4" fillId="0" borderId="0" xfId="10" applyFont="1" applyFill="1" applyBorder="1" applyAlignment="1" applyProtection="1">
      <alignment horizontal="left" vertical="top"/>
    </xf>
    <xf numFmtId="0" fontId="4" fillId="0" borderId="1" xfId="8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>
      <alignment vertical="top" wrapText="1"/>
    </xf>
    <xf numFmtId="0" fontId="4" fillId="0" borderId="2" xfId="3" applyFont="1" applyFill="1" applyBorder="1" applyAlignment="1">
      <alignment horizontal="left" vertical="top"/>
    </xf>
    <xf numFmtId="0" fontId="3" fillId="0" borderId="2" xfId="3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vertical="top" wrapText="1"/>
    </xf>
    <xf numFmtId="0" fontId="4" fillId="0" borderId="3" xfId="7" applyFont="1" applyFill="1" applyBorder="1" applyAlignment="1" applyProtection="1">
      <alignment vertical="top"/>
    </xf>
    <xf numFmtId="0" fontId="4" fillId="0" borderId="0" xfId="1" applyNumberFormat="1" applyFont="1" applyFill="1" applyAlignment="1">
      <alignment horizontal="right" wrapText="1"/>
    </xf>
    <xf numFmtId="164" fontId="4" fillId="0" borderId="0" xfId="3" applyNumberFormat="1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4" fillId="0" borderId="2" xfId="3" applyFont="1" applyFill="1" applyBorder="1" applyAlignment="1">
      <alignment horizontal="right" vertical="top" wrapText="1"/>
    </xf>
    <xf numFmtId="0" fontId="4" fillId="0" borderId="0" xfId="3" applyNumberFormat="1" applyFont="1" applyFill="1" applyAlignment="1" applyProtection="1">
      <alignment horizontal="right" vertical="top" wrapText="1"/>
    </xf>
    <xf numFmtId="0" fontId="3" fillId="0" borderId="0" xfId="3" applyNumberFormat="1" applyFont="1" applyFill="1" applyAlignment="1" applyProtection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10" applyFont="1" applyFill="1" applyBorder="1" applyAlignment="1" applyProtection="1">
      <alignment horizontal="left" vertical="center" wrapText="1"/>
    </xf>
    <xf numFmtId="0" fontId="4" fillId="0" borderId="1" xfId="8" applyFont="1" applyFill="1" applyBorder="1" applyAlignment="1" applyProtection="1">
      <alignment horizontal="left" vertical="center" wrapText="1"/>
    </xf>
    <xf numFmtId="0" fontId="4" fillId="0" borderId="1" xfId="8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left" wrapText="1"/>
    </xf>
    <xf numFmtId="168" fontId="4" fillId="0" borderId="0" xfId="4" applyNumberFormat="1" applyFont="1" applyFill="1" applyBorder="1" applyAlignment="1">
      <alignment horizontal="right" vertical="top" wrapText="1"/>
    </xf>
    <xf numFmtId="172" fontId="4" fillId="0" borderId="0" xfId="8" applyNumberFormat="1" applyFont="1" applyFill="1" applyBorder="1" applyAlignment="1">
      <alignment horizontal="right" vertical="top" wrapText="1"/>
    </xf>
    <xf numFmtId="168" fontId="4" fillId="0" borderId="1" xfId="3" applyNumberFormat="1" applyFont="1" applyFill="1" applyBorder="1" applyAlignment="1">
      <alignment horizontal="right" vertical="top" wrapText="1"/>
    </xf>
    <xf numFmtId="0" fontId="4" fillId="0" borderId="2" xfId="1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 applyProtection="1">
      <alignment horizontal="right" wrapText="1"/>
    </xf>
    <xf numFmtId="0" fontId="4" fillId="0" borderId="1" xfId="3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wrapText="1"/>
    </xf>
    <xf numFmtId="170" fontId="4" fillId="0" borderId="0" xfId="3" applyNumberFormat="1" applyFont="1" applyFill="1" applyBorder="1" applyAlignment="1">
      <alignment horizontal="right" vertical="top" wrapText="1"/>
    </xf>
    <xf numFmtId="170" fontId="4" fillId="0" borderId="0" xfId="8" applyNumberFormat="1" applyFont="1" applyFill="1" applyBorder="1" applyAlignment="1">
      <alignment horizontal="right" vertical="top" wrapText="1"/>
    </xf>
    <xf numFmtId="168" fontId="4" fillId="0" borderId="0" xfId="10" applyNumberFormat="1" applyFont="1" applyFill="1" applyBorder="1" applyAlignment="1">
      <alignment horizontal="righ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8" fontId="4" fillId="0" borderId="1" xfId="9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Protection="1"/>
  </cellXfs>
  <cellStyles count="11">
    <cellStyle name="Comma" xfId="1" builtinId="3"/>
    <cellStyle name="Normal" xfId="0" builtinId="0"/>
    <cellStyle name="Normal_BUDGET FOR  03-04" xfId="2"/>
    <cellStyle name="Normal_budget for 03-04" xfId="3"/>
    <cellStyle name="Normal_budget for 03-04 2" xfId="4"/>
    <cellStyle name="Normal_budget for 03-04_Dem7" xfId="5"/>
    <cellStyle name="Normal_BUDGET-2000" xfId="6"/>
    <cellStyle name="Normal_budgetDocNIC02-03" xfId="7"/>
    <cellStyle name="Normal_DEMAND17" xfId="8"/>
    <cellStyle name="Normal_DEMAND17 2" xfId="10"/>
    <cellStyle name="Normal_DEMAND17_Dem7" xfId="9"/>
  </cellStyles>
  <dxfs count="0"/>
  <tableStyles count="0" defaultTableStyle="TableStyleMedium9" defaultPivotStyle="PivotStyleLight16"/>
  <colors>
    <mruColors>
      <color rgb="FFFF00F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2">
    <tabColor rgb="FFC00000"/>
  </sheetPr>
  <dimension ref="A1:G654"/>
  <sheetViews>
    <sheetView tabSelected="1" view="pageBreakPreview" zoomScaleSheetLayoutView="100" workbookViewId="0">
      <selection activeCell="B538" sqref="B538:G585"/>
    </sheetView>
  </sheetViews>
  <sheetFormatPr defaultColWidth="9.109375" defaultRowHeight="13.2"/>
  <cols>
    <col min="1" max="1" width="5.77734375" style="3" customWidth="1"/>
    <col min="2" max="2" width="8.21875" style="4" customWidth="1"/>
    <col min="3" max="3" width="32.77734375" style="173" customWidth="1"/>
    <col min="4" max="4" width="11.33203125" style="14" customWidth="1"/>
    <col min="5" max="5" width="11.33203125" style="8" customWidth="1"/>
    <col min="6" max="6" width="11.33203125" style="21" customWidth="1"/>
    <col min="7" max="7" width="11.33203125" style="23" customWidth="1"/>
    <col min="8" max="16384" width="9.109375" style="8"/>
  </cols>
  <sheetData>
    <row r="1" spans="1:7" s="1" customFormat="1" ht="14.1" customHeight="1">
      <c r="A1" s="177"/>
      <c r="B1" s="177"/>
      <c r="C1" s="2"/>
      <c r="D1" s="175" t="s">
        <v>356</v>
      </c>
      <c r="E1" s="2"/>
      <c r="F1" s="2"/>
      <c r="G1" s="2"/>
    </row>
    <row r="2" spans="1:7" ht="14.1" customHeight="1">
      <c r="C2" s="5"/>
      <c r="D2" s="176" t="s">
        <v>357</v>
      </c>
      <c r="E2" s="7"/>
      <c r="F2" s="5"/>
      <c r="G2" s="9"/>
    </row>
    <row r="3" spans="1:7" ht="10.35" customHeight="1">
      <c r="A3" s="11"/>
      <c r="B3" s="6"/>
      <c r="C3" s="5"/>
      <c r="D3" s="5"/>
      <c r="E3" s="7"/>
      <c r="F3" s="5"/>
      <c r="G3" s="9"/>
    </row>
    <row r="4" spans="1:7" ht="14.1" customHeight="1">
      <c r="C4" s="12" t="s">
        <v>115</v>
      </c>
      <c r="D4" s="13">
        <v>2059</v>
      </c>
      <c r="E4" s="8" t="s">
        <v>0</v>
      </c>
      <c r="F4" s="15"/>
      <c r="G4" s="16"/>
    </row>
    <row r="5" spans="1:7" ht="14.1" customHeight="1">
      <c r="C5" s="17" t="s">
        <v>116</v>
      </c>
      <c r="D5" s="15">
        <v>2202</v>
      </c>
      <c r="E5" s="18" t="s">
        <v>11</v>
      </c>
      <c r="F5" s="15"/>
      <c r="G5" s="16"/>
    </row>
    <row r="6" spans="1:7" ht="14.1" customHeight="1">
      <c r="C6" s="15"/>
      <c r="D6" s="15">
        <v>2203</v>
      </c>
      <c r="E6" s="18" t="s">
        <v>1</v>
      </c>
      <c r="F6" s="15"/>
      <c r="G6" s="16"/>
    </row>
    <row r="7" spans="1:7" ht="14.1" customHeight="1">
      <c r="C7" s="15"/>
      <c r="D7" s="13">
        <v>2204</v>
      </c>
      <c r="E7" s="18" t="s">
        <v>197</v>
      </c>
      <c r="F7" s="15"/>
      <c r="G7" s="16"/>
    </row>
    <row r="8" spans="1:7" ht="27.6" customHeight="1">
      <c r="B8" s="6"/>
      <c r="C8" s="179" t="s">
        <v>374</v>
      </c>
      <c r="D8" s="180">
        <v>4202</v>
      </c>
      <c r="E8" s="186" t="s">
        <v>2</v>
      </c>
      <c r="F8" s="186"/>
      <c r="G8" s="186"/>
    </row>
    <row r="9" spans="1:7" ht="14.1" customHeight="1">
      <c r="C9" s="17"/>
      <c r="F9" s="15"/>
      <c r="G9" s="16"/>
    </row>
    <row r="10" spans="1:7" ht="15" customHeight="1">
      <c r="A10" s="20" t="s">
        <v>330</v>
      </c>
      <c r="B10" s="6"/>
      <c r="C10" s="15"/>
      <c r="E10" s="14"/>
      <c r="F10" s="15"/>
      <c r="G10" s="16"/>
    </row>
    <row r="11" spans="1:7" ht="9.6" customHeight="1">
      <c r="A11" s="20"/>
      <c r="B11" s="6"/>
      <c r="C11" s="15"/>
      <c r="E11" s="14"/>
      <c r="F11" s="15"/>
      <c r="G11" s="16"/>
    </row>
    <row r="12" spans="1:7" ht="14.1" customHeight="1">
      <c r="C12" s="21"/>
      <c r="D12" s="15" t="s">
        <v>117</v>
      </c>
      <c r="E12" s="15" t="s">
        <v>118</v>
      </c>
      <c r="F12" s="15" t="s">
        <v>5</v>
      </c>
    </row>
    <row r="13" spans="1:7" ht="14.1" customHeight="1">
      <c r="C13" s="139" t="s">
        <v>3</v>
      </c>
      <c r="D13" s="13">
        <f>G402</f>
        <v>13683763</v>
      </c>
      <c r="E13" s="5">
        <f>G531</f>
        <v>249220</v>
      </c>
      <c r="F13" s="13">
        <f>E13+D13</f>
        <v>13932983</v>
      </c>
    </row>
    <row r="14" spans="1:7" ht="8.4" customHeight="1">
      <c r="C14" s="5"/>
      <c r="D14" s="13"/>
      <c r="E14" s="5"/>
      <c r="F14" s="13"/>
    </row>
    <row r="15" spans="1:7" s="25" customFormat="1" ht="15" customHeight="1">
      <c r="A15" s="20" t="s">
        <v>113</v>
      </c>
      <c r="B15" s="24"/>
      <c r="D15" s="26"/>
      <c r="E15" s="26"/>
      <c r="F15" s="26"/>
      <c r="G15" s="27"/>
    </row>
    <row r="16" spans="1:7" s="33" customFormat="1" ht="13.5" customHeight="1">
      <c r="A16" s="28"/>
      <c r="B16" s="29"/>
      <c r="C16" s="30"/>
      <c r="D16" s="31"/>
      <c r="E16" s="31"/>
      <c r="F16" s="31"/>
      <c r="G16" s="32" t="s">
        <v>151</v>
      </c>
    </row>
    <row r="17" spans="1:7" s="33" customFormat="1" ht="26.4" customHeight="1">
      <c r="A17" s="34"/>
      <c r="B17" s="35"/>
      <c r="C17" s="36"/>
      <c r="D17" s="37" t="s">
        <v>370</v>
      </c>
      <c r="E17" s="38" t="s">
        <v>371</v>
      </c>
      <c r="F17" s="38" t="s">
        <v>372</v>
      </c>
      <c r="G17" s="38" t="s">
        <v>371</v>
      </c>
    </row>
    <row r="18" spans="1:7" s="33" customFormat="1">
      <c r="A18" s="28"/>
      <c r="B18" s="185" t="s">
        <v>4</v>
      </c>
      <c r="C18" s="185"/>
      <c r="D18" s="39" t="s">
        <v>325</v>
      </c>
      <c r="E18" s="39" t="s">
        <v>288</v>
      </c>
      <c r="F18" s="40" t="s">
        <v>288</v>
      </c>
      <c r="G18" s="41" t="s">
        <v>373</v>
      </c>
    </row>
    <row r="19" spans="1:7" s="33" customFormat="1" ht="12" customHeight="1">
      <c r="A19" s="42"/>
      <c r="B19" s="43"/>
      <c r="C19" s="30"/>
      <c r="D19" s="44"/>
      <c r="E19" s="44"/>
      <c r="F19" s="44"/>
      <c r="G19" s="45"/>
    </row>
    <row r="20" spans="1:7" ht="14.85" customHeight="1">
      <c r="C20" s="46" t="s">
        <v>6</v>
      </c>
      <c r="D20" s="19"/>
      <c r="E20" s="19"/>
      <c r="F20" s="19"/>
      <c r="G20" s="48"/>
    </row>
    <row r="21" spans="1:7" ht="14.85" customHeight="1">
      <c r="A21" s="3" t="s">
        <v>7</v>
      </c>
      <c r="B21" s="49">
        <v>2059</v>
      </c>
      <c r="C21" s="50" t="s">
        <v>0</v>
      </c>
      <c r="D21" s="19"/>
      <c r="E21" s="19"/>
      <c r="F21" s="19"/>
      <c r="G21" s="48"/>
    </row>
    <row r="22" spans="1:7" ht="14.85" customHeight="1">
      <c r="A22" s="51"/>
      <c r="B22" s="52">
        <v>60</v>
      </c>
      <c r="C22" s="53" t="s">
        <v>8</v>
      </c>
      <c r="D22" s="17"/>
      <c r="E22" s="17"/>
      <c r="F22" s="17"/>
      <c r="G22" s="54"/>
    </row>
    <row r="23" spans="1:7" ht="14.85" customHeight="1">
      <c r="A23" s="51"/>
      <c r="B23" s="55">
        <v>60.052999999999997</v>
      </c>
      <c r="C23" s="50" t="s">
        <v>9</v>
      </c>
      <c r="D23" s="17"/>
      <c r="E23" s="17"/>
      <c r="F23" s="17"/>
      <c r="G23" s="54"/>
    </row>
    <row r="24" spans="1:7" ht="14.85" customHeight="1">
      <c r="A24" s="51"/>
      <c r="B24" s="56">
        <v>60</v>
      </c>
      <c r="C24" s="57" t="s">
        <v>120</v>
      </c>
      <c r="D24" s="17"/>
      <c r="E24" s="17"/>
      <c r="F24" s="17"/>
      <c r="G24" s="54"/>
    </row>
    <row r="25" spans="1:7" ht="26.4">
      <c r="A25" s="51"/>
      <c r="B25" s="56">
        <v>77</v>
      </c>
      <c r="C25" s="53" t="s">
        <v>10</v>
      </c>
      <c r="D25" s="17"/>
      <c r="E25" s="17"/>
      <c r="F25" s="17"/>
      <c r="G25" s="54"/>
    </row>
    <row r="26" spans="1:7" ht="14.85" customHeight="1">
      <c r="A26" s="51"/>
      <c r="B26" s="56" t="s">
        <v>110</v>
      </c>
      <c r="C26" s="58" t="s">
        <v>108</v>
      </c>
      <c r="D26" s="100">
        <v>29573</v>
      </c>
      <c r="E26" s="100">
        <v>198607</v>
      </c>
      <c r="F26" s="100">
        <f>E26+144633</f>
        <v>343240</v>
      </c>
      <c r="G26" s="100">
        <v>11667</v>
      </c>
    </row>
    <row r="27" spans="1:7" ht="14.85" customHeight="1">
      <c r="A27" s="51" t="s">
        <v>5</v>
      </c>
      <c r="B27" s="56">
        <v>60</v>
      </c>
      <c r="C27" s="57" t="s">
        <v>120</v>
      </c>
      <c r="D27" s="62">
        <f t="shared" ref="D27:F27" si="0">D26</f>
        <v>29573</v>
      </c>
      <c r="E27" s="62">
        <f t="shared" si="0"/>
        <v>198607</v>
      </c>
      <c r="F27" s="62">
        <f t="shared" si="0"/>
        <v>343240</v>
      </c>
      <c r="G27" s="62">
        <v>11667</v>
      </c>
    </row>
    <row r="28" spans="1:7" ht="14.85" customHeight="1">
      <c r="A28" s="51"/>
      <c r="B28" s="55"/>
      <c r="C28" s="50"/>
      <c r="D28" s="47"/>
      <c r="E28" s="63"/>
      <c r="F28" s="63"/>
      <c r="G28" s="54"/>
    </row>
    <row r="29" spans="1:7" ht="14.85" customHeight="1">
      <c r="A29" s="51"/>
      <c r="B29" s="56">
        <v>61</v>
      </c>
      <c r="C29" s="57" t="s">
        <v>107</v>
      </c>
      <c r="D29" s="47"/>
      <c r="E29" s="63"/>
      <c r="F29" s="63"/>
      <c r="G29" s="54"/>
    </row>
    <row r="30" spans="1:7" ht="26.4">
      <c r="A30" s="64"/>
      <c r="B30" s="56">
        <v>77</v>
      </c>
      <c r="C30" s="53" t="s">
        <v>10</v>
      </c>
      <c r="D30" s="65"/>
      <c r="E30" s="67"/>
      <c r="F30" s="67"/>
      <c r="G30" s="68"/>
    </row>
    <row r="31" spans="1:7" ht="14.85" customHeight="1">
      <c r="A31" s="64"/>
      <c r="B31" s="56" t="s">
        <v>111</v>
      </c>
      <c r="C31" s="53" t="s">
        <v>109</v>
      </c>
      <c r="D31" s="70">
        <v>498</v>
      </c>
      <c r="E31" s="70">
        <v>375</v>
      </c>
      <c r="F31" s="70">
        <v>375</v>
      </c>
      <c r="G31" s="70">
        <v>413</v>
      </c>
    </row>
    <row r="32" spans="1:7" ht="14.85" customHeight="1">
      <c r="A32" s="64"/>
      <c r="B32" s="56" t="s">
        <v>112</v>
      </c>
      <c r="C32" s="53" t="s">
        <v>16</v>
      </c>
      <c r="D32" s="70">
        <v>7414</v>
      </c>
      <c r="E32" s="70">
        <v>5968</v>
      </c>
      <c r="F32" s="70">
        <v>5968</v>
      </c>
      <c r="G32" s="70">
        <v>6565</v>
      </c>
    </row>
    <row r="33" spans="1:7" ht="26.4">
      <c r="A33" s="64" t="s">
        <v>5</v>
      </c>
      <c r="B33" s="56">
        <v>77</v>
      </c>
      <c r="C33" s="53" t="s">
        <v>10</v>
      </c>
      <c r="D33" s="62">
        <f t="shared" ref="D33:F33" si="1">SUM(D31:D32)</f>
        <v>7912</v>
      </c>
      <c r="E33" s="62">
        <f t="shared" si="1"/>
        <v>6343</v>
      </c>
      <c r="F33" s="62">
        <f t="shared" si="1"/>
        <v>6343</v>
      </c>
      <c r="G33" s="62">
        <v>6978</v>
      </c>
    </row>
    <row r="34" spans="1:7" s="73" customFormat="1" ht="14.85" customHeight="1">
      <c r="A34" s="64" t="s">
        <v>5</v>
      </c>
      <c r="B34" s="71">
        <v>60.052999999999997</v>
      </c>
      <c r="C34" s="50" t="s">
        <v>9</v>
      </c>
      <c r="D34" s="62">
        <f t="shared" ref="D34:F34" si="2">D27+D33</f>
        <v>37485</v>
      </c>
      <c r="E34" s="62">
        <f t="shared" si="2"/>
        <v>204950</v>
      </c>
      <c r="F34" s="62">
        <f t="shared" si="2"/>
        <v>349583</v>
      </c>
      <c r="G34" s="62">
        <v>18645</v>
      </c>
    </row>
    <row r="35" spans="1:7" s="73" customFormat="1" ht="14.85" customHeight="1">
      <c r="A35" s="64" t="s">
        <v>5</v>
      </c>
      <c r="B35" s="74">
        <v>60</v>
      </c>
      <c r="C35" s="53" t="s">
        <v>8</v>
      </c>
      <c r="D35" s="76">
        <f t="shared" ref="D35:F36" si="3">D34</f>
        <v>37485</v>
      </c>
      <c r="E35" s="76">
        <f t="shared" si="3"/>
        <v>204950</v>
      </c>
      <c r="F35" s="76">
        <f t="shared" si="3"/>
        <v>349583</v>
      </c>
      <c r="G35" s="76">
        <v>18645</v>
      </c>
    </row>
    <row r="36" spans="1:7" ht="14.85" customHeight="1">
      <c r="A36" s="11" t="s">
        <v>5</v>
      </c>
      <c r="B36" s="78">
        <v>2059</v>
      </c>
      <c r="C36" s="50" t="s">
        <v>0</v>
      </c>
      <c r="D36" s="62">
        <f t="shared" si="3"/>
        <v>37485</v>
      </c>
      <c r="E36" s="62">
        <f t="shared" si="3"/>
        <v>204950</v>
      </c>
      <c r="F36" s="62">
        <f t="shared" si="3"/>
        <v>349583</v>
      </c>
      <c r="G36" s="62">
        <v>18645</v>
      </c>
    </row>
    <row r="37" spans="1:7">
      <c r="A37" s="11"/>
      <c r="B37" s="78"/>
      <c r="C37" s="50"/>
      <c r="D37" s="65"/>
      <c r="E37" s="66"/>
      <c r="F37" s="66"/>
      <c r="G37" s="68"/>
    </row>
    <row r="38" spans="1:7" ht="14.1" customHeight="1">
      <c r="A38" s="11" t="s">
        <v>7</v>
      </c>
      <c r="B38" s="79">
        <v>2202</v>
      </c>
      <c r="C38" s="80" t="s">
        <v>11</v>
      </c>
      <c r="D38" s="65"/>
      <c r="E38" s="66"/>
      <c r="F38" s="66"/>
      <c r="G38" s="68"/>
    </row>
    <row r="39" spans="1:7" ht="14.1" customHeight="1">
      <c r="A39" s="11"/>
      <c r="B39" s="81">
        <v>1</v>
      </c>
      <c r="C39" s="82" t="s">
        <v>12</v>
      </c>
      <c r="D39" s="22"/>
      <c r="E39" s="83"/>
      <c r="F39" s="83"/>
      <c r="G39" s="84"/>
    </row>
    <row r="40" spans="1:7" ht="14.1" customHeight="1">
      <c r="A40" s="11"/>
      <c r="B40" s="85">
        <v>1.101</v>
      </c>
      <c r="C40" s="80" t="s">
        <v>18</v>
      </c>
      <c r="D40" s="86"/>
      <c r="E40" s="87"/>
      <c r="F40" s="88"/>
      <c r="G40" s="89"/>
    </row>
    <row r="41" spans="1:7" ht="14.1" customHeight="1">
      <c r="A41" s="11"/>
      <c r="B41" s="6">
        <v>62</v>
      </c>
      <c r="C41" s="82" t="s">
        <v>13</v>
      </c>
      <c r="D41" s="132"/>
      <c r="E41" s="88"/>
      <c r="F41" s="88"/>
      <c r="G41" s="90"/>
    </row>
    <row r="42" spans="1:7" ht="14.1" customHeight="1">
      <c r="A42" s="11"/>
      <c r="B42" s="114" t="s">
        <v>161</v>
      </c>
      <c r="C42" s="82" t="s">
        <v>162</v>
      </c>
      <c r="D42" s="121">
        <v>30000</v>
      </c>
      <c r="E42" s="121">
        <v>20000</v>
      </c>
      <c r="F42" s="121">
        <v>20000</v>
      </c>
      <c r="G42" s="70">
        <v>32500</v>
      </c>
    </row>
    <row r="43" spans="1:7" ht="14.1" customHeight="1">
      <c r="A43" s="11" t="s">
        <v>5</v>
      </c>
      <c r="B43" s="6">
        <v>62</v>
      </c>
      <c r="C43" s="82" t="s">
        <v>13</v>
      </c>
      <c r="D43" s="62">
        <f t="shared" ref="D43:F43" si="4">SUM(D42:D42)</f>
        <v>30000</v>
      </c>
      <c r="E43" s="62">
        <f t="shared" si="4"/>
        <v>20000</v>
      </c>
      <c r="F43" s="62">
        <f t="shared" si="4"/>
        <v>20000</v>
      </c>
      <c r="G43" s="62">
        <v>32500</v>
      </c>
    </row>
    <row r="44" spans="1:7" ht="10.35" customHeight="1">
      <c r="A44" s="11"/>
      <c r="B44" s="6"/>
      <c r="C44" s="82"/>
      <c r="D44" s="91"/>
      <c r="E44" s="91"/>
      <c r="F44" s="91"/>
      <c r="G44" s="91"/>
    </row>
    <row r="45" spans="1:7" ht="14.1" customHeight="1">
      <c r="A45" s="24"/>
      <c r="B45" s="6">
        <v>63</v>
      </c>
      <c r="C45" s="82" t="s">
        <v>300</v>
      </c>
      <c r="D45" s="70"/>
      <c r="E45" s="70"/>
      <c r="F45" s="70"/>
      <c r="G45" s="70"/>
    </row>
    <row r="46" spans="1:7" ht="14.1" customHeight="1">
      <c r="A46" s="11"/>
      <c r="B46" s="6">
        <v>45</v>
      </c>
      <c r="C46" s="82" t="s">
        <v>301</v>
      </c>
      <c r="D46" s="69"/>
      <c r="E46" s="69"/>
      <c r="F46" s="69"/>
      <c r="G46" s="70"/>
    </row>
    <row r="47" spans="1:7" ht="14.1" customHeight="1">
      <c r="A47" s="11"/>
      <c r="B47" s="6" t="s">
        <v>321</v>
      </c>
      <c r="C47" s="82" t="s">
        <v>21</v>
      </c>
      <c r="D47" s="75">
        <v>0</v>
      </c>
      <c r="E47" s="76">
        <v>583347</v>
      </c>
      <c r="F47" s="76">
        <v>583347</v>
      </c>
      <c r="G47" s="76">
        <v>1449086</v>
      </c>
    </row>
    <row r="48" spans="1:7" ht="14.1" customHeight="1">
      <c r="A48" s="11"/>
      <c r="B48" s="6" t="s">
        <v>349</v>
      </c>
      <c r="C48" s="82" t="s">
        <v>108</v>
      </c>
      <c r="D48" s="75">
        <v>0</v>
      </c>
      <c r="E48" s="75">
        <v>0</v>
      </c>
      <c r="F48" s="75">
        <v>0</v>
      </c>
      <c r="G48" s="76">
        <v>47244</v>
      </c>
    </row>
    <row r="49" spans="1:7" ht="14.1" customHeight="1">
      <c r="A49" s="11" t="s">
        <v>5</v>
      </c>
      <c r="B49" s="6">
        <v>45</v>
      </c>
      <c r="C49" s="82" t="s">
        <v>301</v>
      </c>
      <c r="D49" s="61">
        <f>D47+D48</f>
        <v>0</v>
      </c>
      <c r="E49" s="62">
        <f t="shared" ref="E49:F49" si="5">E47+E48</f>
        <v>583347</v>
      </c>
      <c r="F49" s="62">
        <f t="shared" si="5"/>
        <v>583347</v>
      </c>
      <c r="G49" s="62">
        <v>1496330</v>
      </c>
    </row>
    <row r="50" spans="1:7" ht="10.35" customHeight="1">
      <c r="A50" s="11"/>
      <c r="B50" s="6"/>
      <c r="C50" s="82"/>
      <c r="D50" s="69"/>
      <c r="E50" s="92"/>
      <c r="F50" s="69"/>
      <c r="G50" s="70"/>
    </row>
    <row r="51" spans="1:7" ht="14.1" customHeight="1">
      <c r="A51" s="11"/>
      <c r="B51" s="6">
        <v>46</v>
      </c>
      <c r="C51" s="82" t="s">
        <v>302</v>
      </c>
      <c r="D51" s="69"/>
      <c r="E51" s="92"/>
      <c r="F51" s="69"/>
      <c r="G51" s="70"/>
    </row>
    <row r="52" spans="1:7" ht="14.1" customHeight="1">
      <c r="A52" s="11"/>
      <c r="B52" s="6" t="s">
        <v>322</v>
      </c>
      <c r="C52" s="82" t="s">
        <v>21</v>
      </c>
      <c r="D52" s="69">
        <v>0</v>
      </c>
      <c r="E52" s="70">
        <v>889571</v>
      </c>
      <c r="F52" s="70">
        <v>889571</v>
      </c>
      <c r="G52" s="70">
        <v>847239</v>
      </c>
    </row>
    <row r="53" spans="1:7" ht="14.1" customHeight="1">
      <c r="A53" s="77"/>
      <c r="B53" s="96" t="s">
        <v>350</v>
      </c>
      <c r="C53" s="97" t="s">
        <v>108</v>
      </c>
      <c r="D53" s="75">
        <v>0</v>
      </c>
      <c r="E53" s="75">
        <v>0</v>
      </c>
      <c r="F53" s="75">
        <v>0</v>
      </c>
      <c r="G53" s="76">
        <v>39665</v>
      </c>
    </row>
    <row r="54" spans="1:7" ht="14.1" customHeight="1">
      <c r="A54" s="11" t="s">
        <v>5</v>
      </c>
      <c r="B54" s="6">
        <v>46</v>
      </c>
      <c r="C54" s="82" t="s">
        <v>302</v>
      </c>
      <c r="D54" s="75">
        <f>D52+D53</f>
        <v>0</v>
      </c>
      <c r="E54" s="76">
        <f t="shared" ref="E54:F54" si="6">E52+E53</f>
        <v>889571</v>
      </c>
      <c r="F54" s="76">
        <f t="shared" si="6"/>
        <v>889571</v>
      </c>
      <c r="G54" s="76">
        <v>886904</v>
      </c>
    </row>
    <row r="55" spans="1:7">
      <c r="A55" s="11"/>
      <c r="B55" s="6"/>
      <c r="C55" s="82"/>
      <c r="D55" s="69"/>
      <c r="E55" s="92"/>
      <c r="F55" s="69"/>
      <c r="G55" s="70"/>
    </row>
    <row r="56" spans="1:7" ht="14.1" customHeight="1">
      <c r="A56" s="11"/>
      <c r="B56" s="6">
        <v>47</v>
      </c>
      <c r="C56" s="82" t="s">
        <v>303</v>
      </c>
      <c r="D56" s="69"/>
      <c r="E56" s="92"/>
      <c r="F56" s="69"/>
      <c r="G56" s="70"/>
    </row>
    <row r="57" spans="1:7" ht="13.8" customHeight="1">
      <c r="A57" s="11"/>
      <c r="B57" s="6" t="s">
        <v>323</v>
      </c>
      <c r="C57" s="82" t="s">
        <v>21</v>
      </c>
      <c r="D57" s="69">
        <v>0</v>
      </c>
      <c r="E57" s="70">
        <v>335135</v>
      </c>
      <c r="F57" s="70">
        <v>335135</v>
      </c>
      <c r="G57" s="70">
        <v>503754</v>
      </c>
    </row>
    <row r="58" spans="1:7" ht="14.1" customHeight="1">
      <c r="A58" s="11"/>
      <c r="B58" s="6" t="s">
        <v>351</v>
      </c>
      <c r="C58" s="82" t="s">
        <v>108</v>
      </c>
      <c r="D58" s="69">
        <v>0</v>
      </c>
      <c r="E58" s="69">
        <v>0</v>
      </c>
      <c r="F58" s="69">
        <v>0</v>
      </c>
      <c r="G58" s="70">
        <v>16632</v>
      </c>
    </row>
    <row r="59" spans="1:7" ht="14.1" customHeight="1">
      <c r="A59" s="11" t="s">
        <v>5</v>
      </c>
      <c r="B59" s="6">
        <v>47</v>
      </c>
      <c r="C59" s="82" t="s">
        <v>303</v>
      </c>
      <c r="D59" s="61">
        <f t="shared" ref="D59:F59" si="7">D57+D58</f>
        <v>0</v>
      </c>
      <c r="E59" s="62">
        <f t="shared" si="7"/>
        <v>335135</v>
      </c>
      <c r="F59" s="62">
        <f t="shared" si="7"/>
        <v>335135</v>
      </c>
      <c r="G59" s="62">
        <v>520386</v>
      </c>
    </row>
    <row r="60" spans="1:7">
      <c r="A60" s="11"/>
      <c r="B60" s="6"/>
      <c r="C60" s="82"/>
      <c r="D60" s="69"/>
      <c r="E60" s="69"/>
      <c r="F60" s="69"/>
      <c r="G60" s="70"/>
    </row>
    <row r="61" spans="1:7" ht="14.1" customHeight="1">
      <c r="A61" s="11"/>
      <c r="B61" s="6">
        <v>48</v>
      </c>
      <c r="C61" s="82" t="s">
        <v>304</v>
      </c>
      <c r="D61" s="69"/>
      <c r="E61" s="69"/>
      <c r="F61" s="69"/>
      <c r="G61" s="70"/>
    </row>
    <row r="62" spans="1:7" ht="14.1" customHeight="1">
      <c r="A62" s="11"/>
      <c r="B62" s="6" t="s">
        <v>324</v>
      </c>
      <c r="C62" s="82" t="s">
        <v>21</v>
      </c>
      <c r="D62" s="69">
        <v>0</v>
      </c>
      <c r="E62" s="70">
        <v>678145</v>
      </c>
      <c r="F62" s="70">
        <f>140000+E62</f>
        <v>818145</v>
      </c>
      <c r="G62" s="70">
        <v>1117219</v>
      </c>
    </row>
    <row r="63" spans="1:7" ht="14.1" customHeight="1">
      <c r="A63" s="11"/>
      <c r="B63" s="6" t="s">
        <v>352</v>
      </c>
      <c r="C63" s="82" t="s">
        <v>108</v>
      </c>
      <c r="D63" s="69">
        <v>0</v>
      </c>
      <c r="E63" s="69">
        <v>0</v>
      </c>
      <c r="F63" s="69">
        <v>0</v>
      </c>
      <c r="G63" s="70">
        <v>66258</v>
      </c>
    </row>
    <row r="64" spans="1:7" ht="14.1" customHeight="1">
      <c r="A64" s="93" t="s">
        <v>5</v>
      </c>
      <c r="B64" s="6">
        <v>48</v>
      </c>
      <c r="C64" s="82" t="s">
        <v>304</v>
      </c>
      <c r="D64" s="61">
        <f>D62+D63</f>
        <v>0</v>
      </c>
      <c r="E64" s="62">
        <f>E62+E63</f>
        <v>678145</v>
      </c>
      <c r="F64" s="62">
        <f t="shared" ref="F64" si="8">F62+F63</f>
        <v>818145</v>
      </c>
      <c r="G64" s="62">
        <v>1183477</v>
      </c>
    </row>
    <row r="65" spans="1:7" ht="14.1" customHeight="1">
      <c r="A65" s="93" t="s">
        <v>5</v>
      </c>
      <c r="B65" s="6">
        <v>63</v>
      </c>
      <c r="C65" s="82" t="s">
        <v>300</v>
      </c>
      <c r="D65" s="75">
        <f>D64+D59+D54+D49</f>
        <v>0</v>
      </c>
      <c r="E65" s="76">
        <f t="shared" ref="E65:F65" si="9">E64+E59+E54+E49</f>
        <v>2486198</v>
      </c>
      <c r="F65" s="76">
        <f t="shared" si="9"/>
        <v>2626198</v>
      </c>
      <c r="G65" s="76">
        <v>4087097</v>
      </c>
    </row>
    <row r="66" spans="1:7" ht="14.1" customHeight="1">
      <c r="A66" s="93" t="s">
        <v>5</v>
      </c>
      <c r="B66" s="85">
        <v>1.101</v>
      </c>
      <c r="C66" s="80" t="s">
        <v>18</v>
      </c>
      <c r="D66" s="62">
        <f t="shared" ref="D66:F66" si="10">D43+D65</f>
        <v>30000</v>
      </c>
      <c r="E66" s="62">
        <f t="shared" si="10"/>
        <v>2506198</v>
      </c>
      <c r="F66" s="62">
        <f t="shared" si="10"/>
        <v>2646198</v>
      </c>
      <c r="G66" s="62">
        <v>4119597</v>
      </c>
    </row>
    <row r="67" spans="1:7">
      <c r="A67" s="11"/>
      <c r="B67" s="79"/>
      <c r="C67" s="80"/>
      <c r="D67" s="66"/>
      <c r="E67" s="66"/>
      <c r="F67" s="66"/>
      <c r="G67" s="68"/>
    </row>
    <row r="68" spans="1:7" ht="14.1" customHeight="1">
      <c r="A68" s="11"/>
      <c r="B68" s="85">
        <v>1.107</v>
      </c>
      <c r="C68" s="80" t="s">
        <v>26</v>
      </c>
      <c r="D68" s="88"/>
      <c r="E68" s="88"/>
      <c r="F68" s="88"/>
      <c r="G68" s="90"/>
    </row>
    <row r="69" spans="1:7" ht="39.6">
      <c r="A69" s="11"/>
      <c r="B69" s="6">
        <v>25</v>
      </c>
      <c r="C69" s="82" t="s">
        <v>182</v>
      </c>
      <c r="D69" s="70"/>
      <c r="E69" s="70"/>
      <c r="F69" s="94"/>
      <c r="G69" s="70"/>
    </row>
    <row r="70" spans="1:7" s="10" customFormat="1" ht="14.1" customHeight="1">
      <c r="A70" s="11"/>
      <c r="B70" s="6">
        <v>67</v>
      </c>
      <c r="C70" s="82" t="s">
        <v>32</v>
      </c>
      <c r="D70" s="70"/>
      <c r="E70" s="70"/>
      <c r="F70" s="94"/>
      <c r="G70" s="70"/>
    </row>
    <row r="71" spans="1:7" ht="28.95" customHeight="1">
      <c r="A71" s="11"/>
      <c r="B71" s="98" t="s">
        <v>193</v>
      </c>
      <c r="C71" s="95" t="s">
        <v>194</v>
      </c>
      <c r="D71" s="76">
        <v>1000</v>
      </c>
      <c r="E71" s="75">
        <v>0</v>
      </c>
      <c r="F71" s="75">
        <v>0</v>
      </c>
      <c r="G71" s="75">
        <v>0</v>
      </c>
    </row>
    <row r="72" spans="1:7">
      <c r="A72" s="11" t="s">
        <v>5</v>
      </c>
      <c r="B72" s="6">
        <v>67</v>
      </c>
      <c r="C72" s="82" t="s">
        <v>32</v>
      </c>
      <c r="D72" s="76">
        <f t="shared" ref="D72:F72" si="11">SUM(D71:D71)</f>
        <v>1000</v>
      </c>
      <c r="E72" s="75">
        <f t="shared" si="11"/>
        <v>0</v>
      </c>
      <c r="F72" s="75">
        <f t="shared" si="11"/>
        <v>0</v>
      </c>
      <c r="G72" s="75">
        <v>0</v>
      </c>
    </row>
    <row r="73" spans="1:7">
      <c r="A73" s="11"/>
      <c r="B73" s="98"/>
      <c r="C73" s="99"/>
      <c r="D73" s="100"/>
      <c r="E73" s="100"/>
      <c r="F73" s="100"/>
      <c r="G73" s="59"/>
    </row>
    <row r="74" spans="1:7" ht="28.95" customHeight="1">
      <c r="A74" s="11"/>
      <c r="B74" s="102">
        <v>84</v>
      </c>
      <c r="C74" s="99" t="s">
        <v>240</v>
      </c>
      <c r="D74" s="70"/>
      <c r="E74" s="70"/>
      <c r="F74" s="70"/>
      <c r="G74" s="70"/>
    </row>
    <row r="75" spans="1:7">
      <c r="A75" s="11"/>
      <c r="B75" s="187" t="s">
        <v>195</v>
      </c>
      <c r="C75" s="95" t="s">
        <v>196</v>
      </c>
      <c r="D75" s="76">
        <v>7923</v>
      </c>
      <c r="E75" s="75">
        <v>0</v>
      </c>
      <c r="F75" s="75">
        <v>0</v>
      </c>
      <c r="G75" s="75">
        <v>0</v>
      </c>
    </row>
    <row r="76" spans="1:7" ht="28.95" customHeight="1">
      <c r="A76" s="11" t="s">
        <v>5</v>
      </c>
      <c r="B76" s="102">
        <v>84</v>
      </c>
      <c r="C76" s="99" t="s">
        <v>240</v>
      </c>
      <c r="D76" s="76">
        <f t="shared" ref="D76:F76" si="12">D75</f>
        <v>7923</v>
      </c>
      <c r="E76" s="75">
        <f t="shared" si="12"/>
        <v>0</v>
      </c>
      <c r="F76" s="75">
        <f t="shared" si="12"/>
        <v>0</v>
      </c>
      <c r="G76" s="75">
        <v>0</v>
      </c>
    </row>
    <row r="77" spans="1:7" ht="39.6">
      <c r="A77" s="11" t="s">
        <v>5</v>
      </c>
      <c r="B77" s="6">
        <v>25</v>
      </c>
      <c r="C77" s="82" t="s">
        <v>192</v>
      </c>
      <c r="D77" s="76">
        <f>D76+D72</f>
        <v>8923</v>
      </c>
      <c r="E77" s="75">
        <f t="shared" ref="E77:F77" si="13">E76+E72</f>
        <v>0</v>
      </c>
      <c r="F77" s="75">
        <f t="shared" si="13"/>
        <v>0</v>
      </c>
      <c r="G77" s="75">
        <v>0</v>
      </c>
    </row>
    <row r="78" spans="1:7">
      <c r="A78" s="11"/>
      <c r="B78" s="85"/>
      <c r="C78" s="80"/>
      <c r="D78" s="88"/>
      <c r="E78" s="88"/>
      <c r="F78" s="88"/>
      <c r="G78" s="90"/>
    </row>
    <row r="79" spans="1:7">
      <c r="A79" s="11"/>
      <c r="B79" s="103">
        <v>29</v>
      </c>
      <c r="C79" s="82" t="s">
        <v>207</v>
      </c>
      <c r="D79" s="88"/>
      <c r="E79" s="88"/>
      <c r="F79" s="88"/>
      <c r="G79" s="90"/>
    </row>
    <row r="80" spans="1:7" ht="39.6">
      <c r="A80" s="11"/>
      <c r="B80" s="6">
        <v>26</v>
      </c>
      <c r="C80" s="82" t="s">
        <v>284</v>
      </c>
      <c r="D80" s="88"/>
      <c r="E80" s="88"/>
      <c r="F80" s="88"/>
      <c r="G80" s="90"/>
    </row>
    <row r="81" spans="1:7">
      <c r="A81" s="11"/>
      <c r="B81" s="188" t="s">
        <v>218</v>
      </c>
      <c r="C81" s="101" t="s">
        <v>21</v>
      </c>
      <c r="D81" s="121">
        <v>12643</v>
      </c>
      <c r="E81" s="104">
        <v>0</v>
      </c>
      <c r="F81" s="104">
        <v>0</v>
      </c>
      <c r="G81" s="104">
        <v>0</v>
      </c>
    </row>
    <row r="82" spans="1:7" ht="39.6">
      <c r="A82" s="11" t="s">
        <v>5</v>
      </c>
      <c r="B82" s="6">
        <v>26</v>
      </c>
      <c r="C82" s="82" t="s">
        <v>284</v>
      </c>
      <c r="D82" s="134">
        <f t="shared" ref="D82:F82" si="14">SUM(D81:D81)</f>
        <v>12643</v>
      </c>
      <c r="E82" s="106">
        <f t="shared" si="14"/>
        <v>0</v>
      </c>
      <c r="F82" s="106">
        <f t="shared" si="14"/>
        <v>0</v>
      </c>
      <c r="G82" s="106">
        <v>0</v>
      </c>
    </row>
    <row r="83" spans="1:7">
      <c r="A83" s="11"/>
      <c r="B83" s="6"/>
      <c r="C83" s="82"/>
      <c r="D83" s="88"/>
      <c r="E83" s="88"/>
      <c r="F83" s="88"/>
      <c r="G83" s="88"/>
    </row>
    <row r="84" spans="1:7" ht="26.4">
      <c r="A84" s="11"/>
      <c r="B84" s="6">
        <v>27</v>
      </c>
      <c r="C84" s="82" t="s">
        <v>224</v>
      </c>
      <c r="D84" s="88"/>
      <c r="E84" s="88"/>
      <c r="F84" s="88"/>
      <c r="G84" s="88"/>
    </row>
    <row r="85" spans="1:7">
      <c r="A85" s="11"/>
      <c r="B85" s="6" t="s">
        <v>239</v>
      </c>
      <c r="C85" s="101" t="s">
        <v>21</v>
      </c>
      <c r="D85" s="121">
        <v>12955</v>
      </c>
      <c r="E85" s="104">
        <v>0</v>
      </c>
      <c r="F85" s="104">
        <v>0</v>
      </c>
      <c r="G85" s="104">
        <v>0</v>
      </c>
    </row>
    <row r="86" spans="1:7" ht="26.4">
      <c r="A86" s="11" t="s">
        <v>5</v>
      </c>
      <c r="B86" s="6">
        <v>27</v>
      </c>
      <c r="C86" s="82" t="s">
        <v>224</v>
      </c>
      <c r="D86" s="134">
        <f t="shared" ref="D86:F86" si="15">SUM(D85:D85)</f>
        <v>12955</v>
      </c>
      <c r="E86" s="106">
        <f t="shared" si="15"/>
        <v>0</v>
      </c>
      <c r="F86" s="106">
        <f t="shared" si="15"/>
        <v>0</v>
      </c>
      <c r="G86" s="106">
        <v>0</v>
      </c>
    </row>
    <row r="87" spans="1:7">
      <c r="A87" s="11" t="s">
        <v>5</v>
      </c>
      <c r="B87" s="103">
        <v>29</v>
      </c>
      <c r="C87" s="82" t="s">
        <v>207</v>
      </c>
      <c r="D87" s="123">
        <f t="shared" ref="D87:F87" si="16">SUM(D86,D82)</f>
        <v>25598</v>
      </c>
      <c r="E87" s="105">
        <f t="shared" si="16"/>
        <v>0</v>
      </c>
      <c r="F87" s="105">
        <f t="shared" si="16"/>
        <v>0</v>
      </c>
      <c r="G87" s="105">
        <v>0</v>
      </c>
    </row>
    <row r="88" spans="1:7">
      <c r="A88" s="11"/>
      <c r="B88" s="85"/>
      <c r="C88" s="80"/>
      <c r="D88" s="88"/>
      <c r="E88" s="88"/>
      <c r="F88" s="88"/>
      <c r="G88" s="90"/>
    </row>
    <row r="89" spans="1:7">
      <c r="A89" s="11"/>
      <c r="B89" s="6">
        <v>66</v>
      </c>
      <c r="C89" s="82" t="s">
        <v>27</v>
      </c>
      <c r="D89" s="88"/>
      <c r="E89" s="88"/>
      <c r="F89" s="88"/>
      <c r="G89" s="90"/>
    </row>
    <row r="90" spans="1:7" ht="14.4" customHeight="1">
      <c r="A90" s="11"/>
      <c r="B90" s="114" t="s">
        <v>28</v>
      </c>
      <c r="C90" s="101" t="s">
        <v>21</v>
      </c>
      <c r="D90" s="69">
        <v>0</v>
      </c>
      <c r="E90" s="70">
        <v>42347</v>
      </c>
      <c r="F90" s="70">
        <v>42347</v>
      </c>
      <c r="G90" s="70">
        <v>42460</v>
      </c>
    </row>
    <row r="91" spans="1:7" ht="14.4" customHeight="1">
      <c r="A91" s="11"/>
      <c r="B91" s="114" t="s">
        <v>331</v>
      </c>
      <c r="C91" s="101" t="s">
        <v>108</v>
      </c>
      <c r="D91" s="69">
        <v>0</v>
      </c>
      <c r="E91" s="69">
        <v>0</v>
      </c>
      <c r="F91" s="69">
        <v>0</v>
      </c>
      <c r="G91" s="70">
        <v>3450</v>
      </c>
    </row>
    <row r="92" spans="1:7" ht="14.4" customHeight="1">
      <c r="A92" s="11"/>
      <c r="B92" s="114" t="s">
        <v>29</v>
      </c>
      <c r="C92" s="101" t="s">
        <v>22</v>
      </c>
      <c r="D92" s="121">
        <v>15</v>
      </c>
      <c r="E92" s="70">
        <v>11</v>
      </c>
      <c r="F92" s="70">
        <v>11</v>
      </c>
      <c r="G92" s="70">
        <v>12</v>
      </c>
    </row>
    <row r="93" spans="1:7" ht="16.350000000000001" customHeight="1">
      <c r="A93" s="77"/>
      <c r="B93" s="189" t="s">
        <v>30</v>
      </c>
      <c r="C93" s="111" t="s">
        <v>14</v>
      </c>
      <c r="D93" s="76">
        <v>38</v>
      </c>
      <c r="E93" s="76">
        <v>29</v>
      </c>
      <c r="F93" s="76">
        <v>29</v>
      </c>
      <c r="G93" s="76">
        <v>32</v>
      </c>
    </row>
    <row r="94" spans="1:7" ht="16.350000000000001" customHeight="1">
      <c r="A94" s="11" t="s">
        <v>5</v>
      </c>
      <c r="B94" s="6">
        <v>66</v>
      </c>
      <c r="C94" s="82" t="s">
        <v>27</v>
      </c>
      <c r="D94" s="76">
        <f>SUM(D90:D93)</f>
        <v>53</v>
      </c>
      <c r="E94" s="76">
        <f t="shared" ref="E94:F94" si="17">SUM(E90:E93)</f>
        <v>42387</v>
      </c>
      <c r="F94" s="76">
        <f t="shared" si="17"/>
        <v>42387</v>
      </c>
      <c r="G94" s="76">
        <v>45954</v>
      </c>
    </row>
    <row r="95" spans="1:7" ht="12" customHeight="1">
      <c r="A95" s="11"/>
      <c r="B95" s="6"/>
      <c r="C95" s="82"/>
      <c r="D95" s="70"/>
      <c r="E95" s="70"/>
      <c r="F95" s="70"/>
      <c r="G95" s="107"/>
    </row>
    <row r="96" spans="1:7" ht="15" customHeight="1">
      <c r="A96" s="11"/>
      <c r="B96" s="6">
        <v>67</v>
      </c>
      <c r="C96" s="82" t="s">
        <v>32</v>
      </c>
      <c r="D96" s="66"/>
      <c r="E96" s="66"/>
      <c r="F96" s="66"/>
      <c r="G96" s="68"/>
    </row>
    <row r="97" spans="1:7" ht="15" customHeight="1">
      <c r="A97" s="11"/>
      <c r="B97" s="114" t="s">
        <v>33</v>
      </c>
      <c r="C97" s="101" t="s">
        <v>21</v>
      </c>
      <c r="D97" s="70">
        <v>11832</v>
      </c>
      <c r="E97" s="70">
        <v>44773</v>
      </c>
      <c r="F97" s="94">
        <v>44773</v>
      </c>
      <c r="G97" s="70">
        <v>47047</v>
      </c>
    </row>
    <row r="98" spans="1:7" ht="15" customHeight="1">
      <c r="A98" s="11"/>
      <c r="B98" s="114" t="s">
        <v>332</v>
      </c>
      <c r="C98" s="101" t="s">
        <v>108</v>
      </c>
      <c r="D98" s="69">
        <v>0</v>
      </c>
      <c r="E98" s="69">
        <v>0</v>
      </c>
      <c r="F98" s="69">
        <v>0</v>
      </c>
      <c r="G98" s="70">
        <v>715</v>
      </c>
    </row>
    <row r="99" spans="1:7" ht="15" customHeight="1">
      <c r="A99" s="11"/>
      <c r="B99" s="114" t="s">
        <v>34</v>
      </c>
      <c r="C99" s="101" t="s">
        <v>22</v>
      </c>
      <c r="D99" s="70">
        <v>140</v>
      </c>
      <c r="E99" s="70">
        <v>105</v>
      </c>
      <c r="F99" s="70">
        <v>105</v>
      </c>
      <c r="G99" s="70">
        <v>116</v>
      </c>
    </row>
    <row r="100" spans="1:7" ht="15" customHeight="1">
      <c r="A100" s="11"/>
      <c r="B100" s="114" t="s">
        <v>35</v>
      </c>
      <c r="C100" s="101" t="s">
        <v>14</v>
      </c>
      <c r="D100" s="100">
        <v>560</v>
      </c>
      <c r="E100" s="100">
        <v>420</v>
      </c>
      <c r="F100" s="100">
        <v>420</v>
      </c>
      <c r="G100" s="100">
        <v>462</v>
      </c>
    </row>
    <row r="101" spans="1:7" ht="15" customHeight="1">
      <c r="A101" s="11"/>
      <c r="B101" s="114" t="s">
        <v>36</v>
      </c>
      <c r="C101" s="101" t="s">
        <v>15</v>
      </c>
      <c r="D101" s="100">
        <v>4276</v>
      </c>
      <c r="E101" s="59">
        <v>0</v>
      </c>
      <c r="F101" s="59">
        <v>0</v>
      </c>
      <c r="G101" s="100">
        <v>3500</v>
      </c>
    </row>
    <row r="102" spans="1:7" ht="15" customHeight="1">
      <c r="A102" s="11" t="s">
        <v>5</v>
      </c>
      <c r="B102" s="6">
        <v>67</v>
      </c>
      <c r="C102" s="82" t="s">
        <v>32</v>
      </c>
      <c r="D102" s="62">
        <f>SUM(D97:D101)</f>
        <v>16808</v>
      </c>
      <c r="E102" s="62">
        <f t="shared" ref="E102:F102" si="18">SUM(E97:E101)</f>
        <v>45298</v>
      </c>
      <c r="F102" s="62">
        <f t="shared" si="18"/>
        <v>45298</v>
      </c>
      <c r="G102" s="62">
        <v>51840</v>
      </c>
    </row>
    <row r="103" spans="1:7" ht="12" customHeight="1">
      <c r="A103" s="11"/>
      <c r="B103" s="6"/>
      <c r="C103" s="82"/>
      <c r="D103" s="70"/>
      <c r="E103" s="70"/>
      <c r="F103" s="70"/>
      <c r="G103" s="70"/>
    </row>
    <row r="104" spans="1:7" ht="15" customHeight="1">
      <c r="A104" s="11"/>
      <c r="B104" s="6">
        <v>68</v>
      </c>
      <c r="C104" s="82" t="s">
        <v>233</v>
      </c>
      <c r="D104" s="70"/>
      <c r="E104" s="70"/>
      <c r="F104" s="70"/>
      <c r="G104" s="70"/>
    </row>
    <row r="105" spans="1:7" ht="15" customHeight="1">
      <c r="A105" s="11"/>
      <c r="B105" s="6" t="s">
        <v>76</v>
      </c>
      <c r="C105" s="101" t="s">
        <v>15</v>
      </c>
      <c r="D105" s="76">
        <v>1000</v>
      </c>
      <c r="E105" s="75">
        <v>0</v>
      </c>
      <c r="F105" s="75">
        <v>0</v>
      </c>
      <c r="G105" s="75">
        <v>0</v>
      </c>
    </row>
    <row r="106" spans="1:7" ht="15" customHeight="1">
      <c r="A106" s="11" t="s">
        <v>5</v>
      </c>
      <c r="B106" s="6">
        <v>68</v>
      </c>
      <c r="C106" s="82" t="s">
        <v>233</v>
      </c>
      <c r="D106" s="62">
        <f t="shared" ref="D106:F106" si="19">D105</f>
        <v>1000</v>
      </c>
      <c r="E106" s="61">
        <f t="shared" si="19"/>
        <v>0</v>
      </c>
      <c r="F106" s="61">
        <f t="shared" si="19"/>
        <v>0</v>
      </c>
      <c r="G106" s="61">
        <v>0</v>
      </c>
    </row>
    <row r="107" spans="1:7" ht="15" customHeight="1">
      <c r="A107" s="11" t="s">
        <v>5</v>
      </c>
      <c r="B107" s="85">
        <v>1.107</v>
      </c>
      <c r="C107" s="80" t="s">
        <v>26</v>
      </c>
      <c r="D107" s="62">
        <f t="shared" ref="D107:F107" si="20">D77+D102+D94+D106+D87</f>
        <v>52382</v>
      </c>
      <c r="E107" s="62">
        <f t="shared" si="20"/>
        <v>87685</v>
      </c>
      <c r="F107" s="62">
        <f t="shared" si="20"/>
        <v>87685</v>
      </c>
      <c r="G107" s="62">
        <v>97794</v>
      </c>
    </row>
    <row r="108" spans="1:7" ht="12" customHeight="1">
      <c r="A108" s="11"/>
      <c r="B108" s="79"/>
      <c r="C108" s="80"/>
      <c r="D108" s="66"/>
      <c r="E108" s="66"/>
      <c r="F108" s="66"/>
      <c r="G108" s="68"/>
    </row>
    <row r="109" spans="1:7" ht="15" customHeight="1">
      <c r="A109" s="11"/>
      <c r="B109" s="85">
        <v>1.1080000000000001</v>
      </c>
      <c r="C109" s="80" t="s">
        <v>39</v>
      </c>
      <c r="D109" s="83"/>
      <c r="E109" s="83"/>
      <c r="F109" s="83"/>
      <c r="G109" s="84"/>
    </row>
    <row r="110" spans="1:7" ht="15" customHeight="1">
      <c r="A110" s="11"/>
      <c r="B110" s="114" t="s">
        <v>37</v>
      </c>
      <c r="C110" s="101" t="s">
        <v>38</v>
      </c>
      <c r="D110" s="70">
        <v>30000</v>
      </c>
      <c r="E110" s="70">
        <v>55000</v>
      </c>
      <c r="F110" s="70">
        <v>55000</v>
      </c>
      <c r="G110" s="70">
        <v>57500</v>
      </c>
    </row>
    <row r="111" spans="1:7" ht="28.8" customHeight="1">
      <c r="A111" s="11"/>
      <c r="B111" s="114" t="s">
        <v>146</v>
      </c>
      <c r="C111" s="101" t="s">
        <v>261</v>
      </c>
      <c r="D111" s="70">
        <v>19200</v>
      </c>
      <c r="E111" s="70">
        <v>17500</v>
      </c>
      <c r="F111" s="70">
        <v>17500</v>
      </c>
      <c r="G111" s="70">
        <v>17500</v>
      </c>
    </row>
    <row r="112" spans="1:7" ht="15" customHeight="1">
      <c r="A112" s="11" t="s">
        <v>5</v>
      </c>
      <c r="B112" s="85">
        <v>1.1080000000000001</v>
      </c>
      <c r="C112" s="80" t="s">
        <v>39</v>
      </c>
      <c r="D112" s="62">
        <f t="shared" ref="D112:F112" si="21">D110+D111</f>
        <v>49200</v>
      </c>
      <c r="E112" s="62">
        <f t="shared" si="21"/>
        <v>72500</v>
      </c>
      <c r="F112" s="62">
        <f t="shared" si="21"/>
        <v>72500</v>
      </c>
      <c r="G112" s="62">
        <v>75000</v>
      </c>
    </row>
    <row r="113" spans="1:7" ht="14.1" customHeight="1">
      <c r="A113" s="11"/>
      <c r="B113" s="79"/>
      <c r="C113" s="80"/>
      <c r="D113" s="66"/>
      <c r="E113" s="66"/>
      <c r="F113" s="66"/>
      <c r="G113" s="68"/>
    </row>
    <row r="114" spans="1:7" ht="15" customHeight="1">
      <c r="A114" s="11"/>
      <c r="B114" s="108">
        <v>1.8</v>
      </c>
      <c r="C114" s="80" t="s">
        <v>41</v>
      </c>
      <c r="D114" s="88"/>
      <c r="E114" s="88"/>
      <c r="F114" s="88"/>
      <c r="G114" s="90"/>
    </row>
    <row r="115" spans="1:7" ht="27" customHeight="1">
      <c r="A115" s="11"/>
      <c r="B115" s="103">
        <v>27</v>
      </c>
      <c r="C115" s="82" t="s">
        <v>243</v>
      </c>
      <c r="D115" s="70"/>
      <c r="E115" s="70"/>
      <c r="F115" s="70"/>
      <c r="G115" s="69"/>
    </row>
    <row r="116" spans="1:7" ht="53.1" customHeight="1">
      <c r="A116" s="11"/>
      <c r="B116" s="109">
        <v>87</v>
      </c>
      <c r="C116" s="110" t="s">
        <v>266</v>
      </c>
      <c r="D116" s="69"/>
      <c r="E116" s="70"/>
      <c r="F116" s="70"/>
      <c r="G116" s="107"/>
    </row>
    <row r="117" spans="1:7" ht="14.4" customHeight="1">
      <c r="A117" s="11"/>
      <c r="B117" s="109" t="s">
        <v>183</v>
      </c>
      <c r="C117" s="101" t="s">
        <v>40</v>
      </c>
      <c r="D117" s="76">
        <v>18891</v>
      </c>
      <c r="E117" s="76">
        <v>5162</v>
      </c>
      <c r="F117" s="76">
        <v>5162</v>
      </c>
      <c r="G117" s="76">
        <v>18382</v>
      </c>
    </row>
    <row r="118" spans="1:7" ht="54" customHeight="1">
      <c r="A118" s="11" t="s">
        <v>5</v>
      </c>
      <c r="B118" s="109">
        <v>87</v>
      </c>
      <c r="C118" s="110" t="s">
        <v>266</v>
      </c>
      <c r="D118" s="76">
        <f t="shared" ref="D118:F119" si="22">D117</f>
        <v>18891</v>
      </c>
      <c r="E118" s="76">
        <f t="shared" si="22"/>
        <v>5162</v>
      </c>
      <c r="F118" s="76">
        <f t="shared" si="22"/>
        <v>5162</v>
      </c>
      <c r="G118" s="76">
        <v>18382</v>
      </c>
    </row>
    <row r="119" spans="1:7" ht="26.4" customHeight="1">
      <c r="A119" s="11" t="s">
        <v>5</v>
      </c>
      <c r="B119" s="103">
        <v>27</v>
      </c>
      <c r="C119" s="82" t="s">
        <v>242</v>
      </c>
      <c r="D119" s="76">
        <f t="shared" si="22"/>
        <v>18891</v>
      </c>
      <c r="E119" s="76">
        <f t="shared" si="22"/>
        <v>5162</v>
      </c>
      <c r="F119" s="76">
        <f t="shared" si="22"/>
        <v>5162</v>
      </c>
      <c r="G119" s="76">
        <v>18382</v>
      </c>
    </row>
    <row r="120" spans="1:7">
      <c r="A120" s="11"/>
      <c r="B120" s="103"/>
      <c r="C120" s="82"/>
      <c r="D120" s="70"/>
      <c r="E120" s="70"/>
      <c r="F120" s="70"/>
      <c r="G120" s="70"/>
    </row>
    <row r="121" spans="1:7" ht="26.4">
      <c r="A121" s="11"/>
      <c r="B121" s="103">
        <v>28</v>
      </c>
      <c r="C121" s="82" t="s">
        <v>204</v>
      </c>
      <c r="D121" s="70"/>
      <c r="E121" s="70"/>
      <c r="F121" s="70"/>
      <c r="G121" s="70"/>
    </row>
    <row r="122" spans="1:7" ht="15.6" customHeight="1">
      <c r="A122" s="11"/>
      <c r="B122" s="103" t="s">
        <v>205</v>
      </c>
      <c r="C122" s="101" t="s">
        <v>206</v>
      </c>
      <c r="D122" s="70">
        <v>90436</v>
      </c>
      <c r="E122" s="70">
        <v>105000</v>
      </c>
      <c r="F122" s="70">
        <v>105000</v>
      </c>
      <c r="G122" s="70">
        <v>100000</v>
      </c>
    </row>
    <row r="123" spans="1:7" ht="15.6" customHeight="1">
      <c r="A123" s="11"/>
      <c r="B123" s="103" t="s">
        <v>236</v>
      </c>
      <c r="C123" s="101" t="s">
        <v>237</v>
      </c>
      <c r="D123" s="76">
        <v>9000</v>
      </c>
      <c r="E123" s="76">
        <v>7000</v>
      </c>
      <c r="F123" s="76">
        <v>7000</v>
      </c>
      <c r="G123" s="70">
        <v>9000</v>
      </c>
    </row>
    <row r="124" spans="1:7" ht="26.4">
      <c r="A124" s="11" t="s">
        <v>5</v>
      </c>
      <c r="B124" s="103">
        <v>28</v>
      </c>
      <c r="C124" s="82" t="s">
        <v>204</v>
      </c>
      <c r="D124" s="62">
        <f t="shared" ref="D124:F124" si="23">SUM(D122:D123)</f>
        <v>99436</v>
      </c>
      <c r="E124" s="62">
        <f t="shared" si="23"/>
        <v>112000</v>
      </c>
      <c r="F124" s="62">
        <f t="shared" si="23"/>
        <v>112000</v>
      </c>
      <c r="G124" s="62">
        <v>109000</v>
      </c>
    </row>
    <row r="125" spans="1:7">
      <c r="A125" s="11"/>
      <c r="B125" s="103"/>
      <c r="C125" s="82"/>
      <c r="D125" s="69"/>
      <c r="E125" s="69"/>
      <c r="F125" s="70"/>
      <c r="G125" s="70"/>
    </row>
    <row r="126" spans="1:7">
      <c r="A126" s="11"/>
      <c r="B126" s="103">
        <v>29</v>
      </c>
      <c r="C126" s="82" t="s">
        <v>207</v>
      </c>
      <c r="D126" s="69"/>
      <c r="E126" s="69"/>
      <c r="F126" s="70"/>
      <c r="G126" s="70"/>
    </row>
    <row r="127" spans="1:7">
      <c r="A127" s="11"/>
      <c r="B127" s="103" t="s">
        <v>191</v>
      </c>
      <c r="C127" s="101" t="s">
        <v>208</v>
      </c>
      <c r="D127" s="70">
        <v>468097</v>
      </c>
      <c r="E127" s="69">
        <v>0</v>
      </c>
      <c r="F127" s="69">
        <v>0</v>
      </c>
      <c r="G127" s="69">
        <v>0</v>
      </c>
    </row>
    <row r="128" spans="1:7">
      <c r="A128" s="11"/>
      <c r="B128" s="103" t="s">
        <v>209</v>
      </c>
      <c r="C128" s="101" t="s">
        <v>309</v>
      </c>
      <c r="D128" s="69">
        <v>0</v>
      </c>
      <c r="E128" s="70">
        <v>1200000</v>
      </c>
      <c r="F128" s="70">
        <v>1200000</v>
      </c>
      <c r="G128" s="70">
        <v>1200000</v>
      </c>
    </row>
    <row r="129" spans="1:7">
      <c r="A129" s="11"/>
      <c r="B129" s="103" t="s">
        <v>235</v>
      </c>
      <c r="C129" s="101" t="s">
        <v>310</v>
      </c>
      <c r="D129" s="69">
        <v>0</v>
      </c>
      <c r="E129" s="70">
        <v>65000</v>
      </c>
      <c r="F129" s="70">
        <v>65000</v>
      </c>
      <c r="G129" s="70">
        <v>80000</v>
      </c>
    </row>
    <row r="130" spans="1:7">
      <c r="A130" s="11" t="s">
        <v>5</v>
      </c>
      <c r="B130" s="103">
        <v>29</v>
      </c>
      <c r="C130" s="82" t="s">
        <v>207</v>
      </c>
      <c r="D130" s="62">
        <f t="shared" ref="D130:F130" si="24">SUM(D127:D129)</f>
        <v>468097</v>
      </c>
      <c r="E130" s="62">
        <f t="shared" si="24"/>
        <v>1265000</v>
      </c>
      <c r="F130" s="62">
        <f t="shared" si="24"/>
        <v>1265000</v>
      </c>
      <c r="G130" s="62">
        <v>1280000</v>
      </c>
    </row>
    <row r="131" spans="1:7">
      <c r="A131" s="11"/>
      <c r="B131" s="103"/>
      <c r="C131" s="82"/>
      <c r="D131" s="69"/>
      <c r="E131" s="69"/>
      <c r="F131" s="70"/>
      <c r="G131" s="70"/>
    </row>
    <row r="132" spans="1:7" ht="15" customHeight="1">
      <c r="A132" s="11"/>
      <c r="B132" s="6">
        <v>84</v>
      </c>
      <c r="C132" s="82" t="s">
        <v>114</v>
      </c>
      <c r="D132" s="66"/>
      <c r="E132" s="66"/>
      <c r="F132" s="66"/>
      <c r="G132" s="66"/>
    </row>
    <row r="133" spans="1:7" ht="13.35" customHeight="1">
      <c r="A133" s="11"/>
      <c r="B133" s="6" t="s">
        <v>101</v>
      </c>
      <c r="C133" s="82" t="s">
        <v>40</v>
      </c>
      <c r="D133" s="76">
        <v>90000</v>
      </c>
      <c r="E133" s="75">
        <v>0</v>
      </c>
      <c r="F133" s="75">
        <v>0</v>
      </c>
      <c r="G133" s="75">
        <v>0</v>
      </c>
    </row>
    <row r="134" spans="1:7" ht="13.35" customHeight="1">
      <c r="A134" s="77" t="s">
        <v>5</v>
      </c>
      <c r="B134" s="96">
        <v>84</v>
      </c>
      <c r="C134" s="97" t="s">
        <v>114</v>
      </c>
      <c r="D134" s="76">
        <f t="shared" ref="D134:F134" si="25">D133</f>
        <v>90000</v>
      </c>
      <c r="E134" s="75">
        <f t="shared" si="25"/>
        <v>0</v>
      </c>
      <c r="F134" s="75">
        <f t="shared" si="25"/>
        <v>0</v>
      </c>
      <c r="G134" s="75">
        <v>0</v>
      </c>
    </row>
    <row r="135" spans="1:7" ht="14.85" customHeight="1">
      <c r="A135" s="11" t="s">
        <v>5</v>
      </c>
      <c r="B135" s="108">
        <v>1.8</v>
      </c>
      <c r="C135" s="80" t="s">
        <v>41</v>
      </c>
      <c r="D135" s="76">
        <f t="shared" ref="D135:F135" si="26">D134+D119+D124+D130</f>
        <v>676424</v>
      </c>
      <c r="E135" s="76">
        <f t="shared" si="26"/>
        <v>1382162</v>
      </c>
      <c r="F135" s="76">
        <f t="shared" si="26"/>
        <v>1382162</v>
      </c>
      <c r="G135" s="76">
        <v>1407382</v>
      </c>
    </row>
    <row r="136" spans="1:7" ht="14.85" customHeight="1">
      <c r="A136" s="11" t="s">
        <v>5</v>
      </c>
      <c r="B136" s="81">
        <v>1</v>
      </c>
      <c r="C136" s="82" t="s">
        <v>12</v>
      </c>
      <c r="D136" s="62">
        <f t="shared" ref="D136:F136" si="27">D135+D112+D107+D66</f>
        <v>808006</v>
      </c>
      <c r="E136" s="62">
        <f t="shared" si="27"/>
        <v>4048545</v>
      </c>
      <c r="F136" s="62">
        <f t="shared" si="27"/>
        <v>4188545</v>
      </c>
      <c r="G136" s="62">
        <v>5699773</v>
      </c>
    </row>
    <row r="137" spans="1:7">
      <c r="A137" s="11"/>
      <c r="B137" s="81"/>
      <c r="C137" s="82"/>
      <c r="D137" s="66"/>
      <c r="E137" s="66"/>
      <c r="F137" s="66"/>
      <c r="G137" s="68"/>
    </row>
    <row r="138" spans="1:7" ht="14.4" customHeight="1">
      <c r="A138" s="11"/>
      <c r="B138" s="81">
        <v>2</v>
      </c>
      <c r="C138" s="82" t="s">
        <v>44</v>
      </c>
      <c r="D138" s="83"/>
      <c r="E138" s="83"/>
      <c r="F138" s="83"/>
      <c r="G138" s="84"/>
    </row>
    <row r="139" spans="1:7" ht="14.4" customHeight="1">
      <c r="A139" s="11"/>
      <c r="B139" s="113">
        <v>2.0009999999999999</v>
      </c>
      <c r="C139" s="80" t="s">
        <v>45</v>
      </c>
      <c r="D139" s="83"/>
      <c r="E139" s="83"/>
      <c r="F139" s="83"/>
      <c r="G139" s="84"/>
    </row>
    <row r="140" spans="1:7" ht="26.4">
      <c r="A140" s="11"/>
      <c r="B140" s="6">
        <v>58</v>
      </c>
      <c r="C140" s="82" t="s">
        <v>280</v>
      </c>
      <c r="D140" s="88"/>
      <c r="E140" s="88"/>
      <c r="F140" s="88"/>
      <c r="G140" s="90"/>
    </row>
    <row r="141" spans="1:7" ht="14.4" customHeight="1">
      <c r="A141" s="11"/>
      <c r="B141" s="6">
        <v>45</v>
      </c>
      <c r="C141" s="82" t="s">
        <v>20</v>
      </c>
      <c r="D141" s="70"/>
      <c r="E141" s="70"/>
      <c r="F141" s="66"/>
      <c r="G141" s="107"/>
    </row>
    <row r="142" spans="1:7" ht="14.4" customHeight="1">
      <c r="A142" s="11"/>
      <c r="B142" s="114" t="s">
        <v>122</v>
      </c>
      <c r="C142" s="101" t="s">
        <v>21</v>
      </c>
      <c r="D142" s="70">
        <v>99938</v>
      </c>
      <c r="E142" s="70">
        <v>123608</v>
      </c>
      <c r="F142" s="70">
        <v>123608</v>
      </c>
      <c r="G142" s="70">
        <v>127588</v>
      </c>
    </row>
    <row r="143" spans="1:7" ht="14.4" customHeight="1">
      <c r="A143" s="11"/>
      <c r="B143" s="114" t="s">
        <v>333</v>
      </c>
      <c r="C143" s="101" t="s">
        <v>108</v>
      </c>
      <c r="D143" s="69">
        <v>0</v>
      </c>
      <c r="E143" s="69">
        <v>0</v>
      </c>
      <c r="F143" s="69">
        <v>0</v>
      </c>
      <c r="G143" s="70">
        <v>110527</v>
      </c>
    </row>
    <row r="144" spans="1:7" ht="14.4" customHeight="1">
      <c r="A144" s="11"/>
      <c r="B144" s="114" t="s">
        <v>123</v>
      </c>
      <c r="C144" s="101" t="s">
        <v>22</v>
      </c>
      <c r="D144" s="70">
        <v>9</v>
      </c>
      <c r="E144" s="70">
        <v>194</v>
      </c>
      <c r="F144" s="70">
        <v>194</v>
      </c>
      <c r="G144" s="70">
        <v>213</v>
      </c>
    </row>
    <row r="145" spans="1:7" ht="14.4" customHeight="1">
      <c r="A145" s="11"/>
      <c r="B145" s="114" t="s">
        <v>124</v>
      </c>
      <c r="C145" s="101" t="s">
        <v>14</v>
      </c>
      <c r="D145" s="70">
        <v>1250</v>
      </c>
      <c r="E145" s="70">
        <v>713</v>
      </c>
      <c r="F145" s="70">
        <v>713</v>
      </c>
      <c r="G145" s="70">
        <v>784</v>
      </c>
    </row>
    <row r="146" spans="1:7" ht="28.05" customHeight="1">
      <c r="A146" s="11"/>
      <c r="B146" s="114" t="s">
        <v>265</v>
      </c>
      <c r="C146" s="101" t="s">
        <v>320</v>
      </c>
      <c r="D146" s="69">
        <v>0</v>
      </c>
      <c r="E146" s="70">
        <v>547048</v>
      </c>
      <c r="F146" s="70">
        <v>547048</v>
      </c>
      <c r="G146" s="69">
        <v>0</v>
      </c>
    </row>
    <row r="147" spans="1:7" ht="14.85" customHeight="1">
      <c r="A147" s="11"/>
      <c r="B147" s="114" t="s">
        <v>125</v>
      </c>
      <c r="C147" s="101" t="s">
        <v>47</v>
      </c>
      <c r="D147" s="76">
        <v>350</v>
      </c>
      <c r="E147" s="70">
        <v>263</v>
      </c>
      <c r="F147" s="70">
        <v>263</v>
      </c>
      <c r="G147" s="70">
        <v>289</v>
      </c>
    </row>
    <row r="148" spans="1:7" ht="14.85" customHeight="1">
      <c r="A148" s="11" t="s">
        <v>5</v>
      </c>
      <c r="B148" s="6">
        <v>45</v>
      </c>
      <c r="C148" s="82" t="s">
        <v>20</v>
      </c>
      <c r="D148" s="62">
        <f>SUM(D142:D147)</f>
        <v>101547</v>
      </c>
      <c r="E148" s="62">
        <f t="shared" ref="E148:F148" si="28">SUM(E142:E147)</f>
        <v>671826</v>
      </c>
      <c r="F148" s="62">
        <f t="shared" si="28"/>
        <v>671826</v>
      </c>
      <c r="G148" s="62">
        <v>239401</v>
      </c>
    </row>
    <row r="149" spans="1:7" ht="14.85" customHeight="1">
      <c r="A149" s="11"/>
      <c r="B149" s="114"/>
      <c r="C149" s="82"/>
      <c r="D149" s="70"/>
      <c r="E149" s="70"/>
      <c r="F149" s="67"/>
      <c r="G149" s="107"/>
    </row>
    <row r="150" spans="1:7" ht="14.85" customHeight="1">
      <c r="A150" s="11"/>
      <c r="B150" s="6">
        <v>46</v>
      </c>
      <c r="C150" s="82" t="s">
        <v>23</v>
      </c>
      <c r="D150" s="70"/>
      <c r="E150" s="70"/>
      <c r="F150" s="67"/>
      <c r="G150" s="107"/>
    </row>
    <row r="151" spans="1:7" ht="14.85" customHeight="1">
      <c r="A151" s="11"/>
      <c r="B151" s="114" t="s">
        <v>126</v>
      </c>
      <c r="C151" s="82" t="s">
        <v>21</v>
      </c>
      <c r="D151" s="70">
        <v>68950</v>
      </c>
      <c r="E151" s="70">
        <v>80694</v>
      </c>
      <c r="F151" s="70">
        <v>80694</v>
      </c>
      <c r="G151" s="70">
        <v>87474</v>
      </c>
    </row>
    <row r="152" spans="1:7" ht="14.85" customHeight="1">
      <c r="A152" s="11"/>
      <c r="B152" s="114" t="s">
        <v>334</v>
      </c>
      <c r="C152" s="82" t="s">
        <v>108</v>
      </c>
      <c r="D152" s="69">
        <v>0</v>
      </c>
      <c r="E152" s="69">
        <v>0</v>
      </c>
      <c r="F152" s="69">
        <v>0</v>
      </c>
      <c r="G152" s="70">
        <v>85860</v>
      </c>
    </row>
    <row r="153" spans="1:7" ht="14.85" customHeight="1">
      <c r="A153" s="11"/>
      <c r="B153" s="114" t="s">
        <v>127</v>
      </c>
      <c r="C153" s="82" t="s">
        <v>22</v>
      </c>
      <c r="D153" s="70">
        <v>200</v>
      </c>
      <c r="E153" s="70">
        <v>150</v>
      </c>
      <c r="F153" s="70">
        <v>150</v>
      </c>
      <c r="G153" s="70">
        <v>165</v>
      </c>
    </row>
    <row r="154" spans="1:7" ht="14.85" customHeight="1">
      <c r="A154" s="11"/>
      <c r="B154" s="114" t="s">
        <v>128</v>
      </c>
      <c r="C154" s="82" t="s">
        <v>14</v>
      </c>
      <c r="D154" s="70">
        <v>609</v>
      </c>
      <c r="E154" s="70">
        <v>457</v>
      </c>
      <c r="F154" s="70">
        <v>457</v>
      </c>
      <c r="G154" s="70">
        <v>503</v>
      </c>
    </row>
    <row r="155" spans="1:7" ht="14.85" customHeight="1">
      <c r="A155" s="11"/>
      <c r="B155" s="114" t="s">
        <v>129</v>
      </c>
      <c r="C155" s="82" t="s">
        <v>47</v>
      </c>
      <c r="D155" s="70">
        <v>350</v>
      </c>
      <c r="E155" s="70">
        <v>263</v>
      </c>
      <c r="F155" s="70">
        <v>263</v>
      </c>
      <c r="G155" s="70">
        <v>289</v>
      </c>
    </row>
    <row r="156" spans="1:7" ht="14.85" customHeight="1">
      <c r="A156" s="11" t="s">
        <v>5</v>
      </c>
      <c r="B156" s="6">
        <v>46</v>
      </c>
      <c r="C156" s="82" t="s">
        <v>23</v>
      </c>
      <c r="D156" s="62">
        <f t="shared" ref="D156:F156" si="29">SUM(D151:D155)</f>
        <v>70109</v>
      </c>
      <c r="E156" s="62">
        <f t="shared" si="29"/>
        <v>81564</v>
      </c>
      <c r="F156" s="190">
        <f t="shared" si="29"/>
        <v>81564</v>
      </c>
      <c r="G156" s="62">
        <v>174291</v>
      </c>
    </row>
    <row r="157" spans="1:7">
      <c r="A157" s="11"/>
      <c r="B157" s="114"/>
      <c r="C157" s="82"/>
      <c r="D157" s="70"/>
      <c r="E157" s="70"/>
      <c r="F157" s="67"/>
      <c r="G157" s="107"/>
    </row>
    <row r="158" spans="1:7" ht="14.85" customHeight="1">
      <c r="A158" s="11"/>
      <c r="B158" s="6">
        <v>47</v>
      </c>
      <c r="C158" s="82" t="s">
        <v>24</v>
      </c>
      <c r="D158" s="70"/>
      <c r="E158" s="70"/>
      <c r="F158" s="67"/>
      <c r="G158" s="107"/>
    </row>
    <row r="159" spans="1:7" ht="14.85" customHeight="1">
      <c r="A159" s="11"/>
      <c r="B159" s="114" t="s">
        <v>130</v>
      </c>
      <c r="C159" s="82" t="s">
        <v>21</v>
      </c>
      <c r="D159" s="70">
        <v>32250</v>
      </c>
      <c r="E159" s="70">
        <v>36589</v>
      </c>
      <c r="F159" s="70">
        <v>36589</v>
      </c>
      <c r="G159" s="70">
        <v>38457</v>
      </c>
    </row>
    <row r="160" spans="1:7" ht="14.85" customHeight="1">
      <c r="A160" s="11"/>
      <c r="B160" s="114" t="s">
        <v>335</v>
      </c>
      <c r="C160" s="82" t="s">
        <v>108</v>
      </c>
      <c r="D160" s="69">
        <v>0</v>
      </c>
      <c r="E160" s="69">
        <v>0</v>
      </c>
      <c r="F160" s="69">
        <v>0</v>
      </c>
      <c r="G160" s="70">
        <v>24670</v>
      </c>
    </row>
    <row r="161" spans="1:7" ht="14.85" customHeight="1">
      <c r="A161" s="11"/>
      <c r="B161" s="114" t="s">
        <v>131</v>
      </c>
      <c r="C161" s="82" t="s">
        <v>22</v>
      </c>
      <c r="D161" s="70">
        <v>156</v>
      </c>
      <c r="E161" s="70">
        <v>117</v>
      </c>
      <c r="F161" s="70">
        <v>117</v>
      </c>
      <c r="G161" s="70">
        <v>129</v>
      </c>
    </row>
    <row r="162" spans="1:7" ht="14.85" customHeight="1">
      <c r="A162" s="11"/>
      <c r="B162" s="114" t="s">
        <v>132</v>
      </c>
      <c r="C162" s="82" t="s">
        <v>14</v>
      </c>
      <c r="D162" s="70">
        <v>498</v>
      </c>
      <c r="E162" s="70">
        <v>375</v>
      </c>
      <c r="F162" s="70">
        <v>375</v>
      </c>
      <c r="G162" s="70">
        <v>413</v>
      </c>
    </row>
    <row r="163" spans="1:7" ht="14.85" customHeight="1">
      <c r="A163" s="11"/>
      <c r="B163" s="114" t="s">
        <v>133</v>
      </c>
      <c r="C163" s="82" t="s">
        <v>47</v>
      </c>
      <c r="D163" s="70">
        <v>171</v>
      </c>
      <c r="E163" s="70">
        <v>138</v>
      </c>
      <c r="F163" s="70">
        <v>138</v>
      </c>
      <c r="G163" s="70">
        <v>152</v>
      </c>
    </row>
    <row r="164" spans="1:7" ht="14.85" customHeight="1">
      <c r="A164" s="11" t="s">
        <v>5</v>
      </c>
      <c r="B164" s="6">
        <v>47</v>
      </c>
      <c r="C164" s="82" t="s">
        <v>24</v>
      </c>
      <c r="D164" s="62">
        <f t="shared" ref="D164:F164" si="30">SUM(D159:D163)</f>
        <v>33075</v>
      </c>
      <c r="E164" s="62">
        <f t="shared" si="30"/>
        <v>37219</v>
      </c>
      <c r="F164" s="62">
        <f t="shared" si="30"/>
        <v>37219</v>
      </c>
      <c r="G164" s="62">
        <v>63821</v>
      </c>
    </row>
    <row r="165" spans="1:7" ht="14.85" customHeight="1">
      <c r="A165" s="11"/>
      <c r="B165" s="114"/>
      <c r="C165" s="82"/>
      <c r="D165" s="70"/>
      <c r="E165" s="70"/>
      <c r="F165" s="67"/>
      <c r="G165" s="107"/>
    </row>
    <row r="166" spans="1:7" ht="14.85" customHeight="1">
      <c r="A166" s="11"/>
      <c r="B166" s="6">
        <v>48</v>
      </c>
      <c r="C166" s="82" t="s">
        <v>25</v>
      </c>
      <c r="D166" s="70"/>
      <c r="E166" s="70"/>
      <c r="F166" s="67"/>
      <c r="G166" s="107"/>
    </row>
    <row r="167" spans="1:7" ht="14.85" customHeight="1">
      <c r="A167" s="11"/>
      <c r="B167" s="114" t="s">
        <v>134</v>
      </c>
      <c r="C167" s="82" t="s">
        <v>21</v>
      </c>
      <c r="D167" s="70">
        <v>79475</v>
      </c>
      <c r="E167" s="70">
        <v>93528</v>
      </c>
      <c r="F167" s="70">
        <v>93528</v>
      </c>
      <c r="G167" s="70">
        <v>93533</v>
      </c>
    </row>
    <row r="168" spans="1:7" ht="14.85" customHeight="1">
      <c r="A168" s="11"/>
      <c r="B168" s="114" t="s">
        <v>336</v>
      </c>
      <c r="C168" s="82" t="s">
        <v>108</v>
      </c>
      <c r="D168" s="69">
        <v>0</v>
      </c>
      <c r="E168" s="69">
        <v>0</v>
      </c>
      <c r="F168" s="69">
        <v>0</v>
      </c>
      <c r="G168" s="70">
        <v>87565</v>
      </c>
    </row>
    <row r="169" spans="1:7" ht="14.85" customHeight="1">
      <c r="A169" s="11"/>
      <c r="B169" s="114" t="s">
        <v>135</v>
      </c>
      <c r="C169" s="82" t="s">
        <v>22</v>
      </c>
      <c r="D169" s="70">
        <v>200</v>
      </c>
      <c r="E169" s="70">
        <v>150</v>
      </c>
      <c r="F169" s="70">
        <v>150</v>
      </c>
      <c r="G169" s="70">
        <v>165</v>
      </c>
    </row>
    <row r="170" spans="1:7" ht="14.85" customHeight="1">
      <c r="A170" s="11"/>
      <c r="B170" s="114" t="s">
        <v>136</v>
      </c>
      <c r="C170" s="82" t="s">
        <v>14</v>
      </c>
      <c r="D170" s="70">
        <v>784</v>
      </c>
      <c r="E170" s="70">
        <v>593</v>
      </c>
      <c r="F170" s="70">
        <v>593</v>
      </c>
      <c r="G170" s="70">
        <v>652</v>
      </c>
    </row>
    <row r="171" spans="1:7" ht="14.85" customHeight="1">
      <c r="A171" s="11"/>
      <c r="B171" s="114" t="s">
        <v>137</v>
      </c>
      <c r="C171" s="82" t="s">
        <v>47</v>
      </c>
      <c r="D171" s="70">
        <v>317</v>
      </c>
      <c r="E171" s="70">
        <v>239</v>
      </c>
      <c r="F171" s="70">
        <v>239</v>
      </c>
      <c r="G171" s="70">
        <v>263</v>
      </c>
    </row>
    <row r="172" spans="1:7" ht="14.85" customHeight="1">
      <c r="A172" s="11" t="s">
        <v>5</v>
      </c>
      <c r="B172" s="6">
        <v>48</v>
      </c>
      <c r="C172" s="82" t="s">
        <v>25</v>
      </c>
      <c r="D172" s="62">
        <f t="shared" ref="D172:F172" si="31">SUM(D167:D171)</f>
        <v>80776</v>
      </c>
      <c r="E172" s="62">
        <f t="shared" si="31"/>
        <v>94510</v>
      </c>
      <c r="F172" s="62">
        <f t="shared" si="31"/>
        <v>94510</v>
      </c>
      <c r="G172" s="62">
        <v>182178</v>
      </c>
    </row>
    <row r="173" spans="1:7" ht="28.8" customHeight="1">
      <c r="A173" s="11" t="s">
        <v>5</v>
      </c>
      <c r="B173" s="6">
        <v>58</v>
      </c>
      <c r="C173" s="82" t="s">
        <v>280</v>
      </c>
      <c r="D173" s="76">
        <f t="shared" ref="D173:F173" si="32">D172+D164+D156+D148</f>
        <v>285507</v>
      </c>
      <c r="E173" s="76">
        <f t="shared" si="32"/>
        <v>885119</v>
      </c>
      <c r="F173" s="76">
        <f t="shared" si="32"/>
        <v>885119</v>
      </c>
      <c r="G173" s="76">
        <v>659691</v>
      </c>
    </row>
    <row r="174" spans="1:7" ht="14.85" customHeight="1">
      <c r="A174" s="11" t="s">
        <v>5</v>
      </c>
      <c r="B174" s="113">
        <v>2.0009999999999999</v>
      </c>
      <c r="C174" s="80" t="s">
        <v>45</v>
      </c>
      <c r="D174" s="76">
        <f t="shared" ref="D174:F174" si="33">D173</f>
        <v>285507</v>
      </c>
      <c r="E174" s="76">
        <f t="shared" si="33"/>
        <v>885119</v>
      </c>
      <c r="F174" s="76">
        <f t="shared" si="33"/>
        <v>885119</v>
      </c>
      <c r="G174" s="76">
        <v>659691</v>
      </c>
    </row>
    <row r="175" spans="1:7">
      <c r="A175" s="11"/>
      <c r="B175" s="115"/>
      <c r="C175" s="80"/>
      <c r="D175" s="116"/>
      <c r="E175" s="116"/>
      <c r="F175" s="117"/>
      <c r="G175" s="118"/>
    </row>
    <row r="176" spans="1:7" ht="14.85" customHeight="1">
      <c r="A176" s="11"/>
      <c r="B176" s="113">
        <v>2.1040000000000001</v>
      </c>
      <c r="C176" s="80" t="s">
        <v>19</v>
      </c>
      <c r="D176" s="88"/>
      <c r="E176" s="88"/>
      <c r="F176" s="87"/>
      <c r="G176" s="90"/>
    </row>
    <row r="177" spans="1:7" ht="14.85" customHeight="1">
      <c r="A177" s="11"/>
      <c r="B177" s="6">
        <v>64</v>
      </c>
      <c r="C177" s="53" t="s">
        <v>48</v>
      </c>
      <c r="D177" s="88"/>
      <c r="E177" s="88"/>
      <c r="F177" s="87"/>
      <c r="G177" s="90"/>
    </row>
    <row r="178" spans="1:7" ht="14.85" customHeight="1">
      <c r="A178" s="11"/>
      <c r="B178" s="6">
        <v>45</v>
      </c>
      <c r="C178" s="82" t="s">
        <v>20</v>
      </c>
      <c r="D178" s="88"/>
      <c r="E178" s="88"/>
      <c r="F178" s="87"/>
      <c r="G178" s="90"/>
    </row>
    <row r="179" spans="1:7" ht="14.85" customHeight="1">
      <c r="A179" s="11"/>
      <c r="B179" s="114" t="s">
        <v>49</v>
      </c>
      <c r="C179" s="82" t="s">
        <v>21</v>
      </c>
      <c r="D179" s="70">
        <v>1749462</v>
      </c>
      <c r="E179" s="70">
        <v>2298189</v>
      </c>
      <c r="F179" s="70">
        <v>2298189</v>
      </c>
      <c r="G179" s="70">
        <v>2251275</v>
      </c>
    </row>
    <row r="180" spans="1:7" ht="14.85" customHeight="1">
      <c r="A180" s="11"/>
      <c r="B180" s="114" t="s">
        <v>353</v>
      </c>
      <c r="C180" s="82" t="s">
        <v>108</v>
      </c>
      <c r="D180" s="69">
        <v>0</v>
      </c>
      <c r="E180" s="69">
        <v>0</v>
      </c>
      <c r="F180" s="69">
        <v>0</v>
      </c>
      <c r="G180" s="70">
        <v>176256</v>
      </c>
    </row>
    <row r="181" spans="1:7" ht="14.1" customHeight="1">
      <c r="A181" s="77"/>
      <c r="B181" s="189" t="s">
        <v>50</v>
      </c>
      <c r="C181" s="97" t="s">
        <v>22</v>
      </c>
      <c r="D181" s="76">
        <v>300</v>
      </c>
      <c r="E181" s="76">
        <v>263</v>
      </c>
      <c r="F181" s="76">
        <v>263</v>
      </c>
      <c r="G181" s="76">
        <v>289</v>
      </c>
    </row>
    <row r="182" spans="1:7" ht="14.1" customHeight="1">
      <c r="A182" s="11" t="s">
        <v>5</v>
      </c>
      <c r="B182" s="6">
        <v>45</v>
      </c>
      <c r="C182" s="82" t="s">
        <v>20</v>
      </c>
      <c r="D182" s="76">
        <f t="shared" ref="D182:F182" si="34">SUM(D179:D181)</f>
        <v>1749762</v>
      </c>
      <c r="E182" s="76">
        <f t="shared" si="34"/>
        <v>2298452</v>
      </c>
      <c r="F182" s="76">
        <f t="shared" si="34"/>
        <v>2298452</v>
      </c>
      <c r="G182" s="76">
        <v>2427820</v>
      </c>
    </row>
    <row r="183" spans="1:7" ht="9" customHeight="1">
      <c r="A183" s="11"/>
      <c r="B183" s="6"/>
      <c r="C183" s="82"/>
      <c r="D183" s="66"/>
      <c r="E183" s="66"/>
      <c r="F183" s="67"/>
      <c r="G183" s="68"/>
    </row>
    <row r="184" spans="1:7" ht="14.1" customHeight="1">
      <c r="A184" s="11"/>
      <c r="B184" s="6">
        <v>46</v>
      </c>
      <c r="C184" s="82" t="s">
        <v>23</v>
      </c>
      <c r="D184" s="88"/>
      <c r="E184" s="88"/>
      <c r="F184" s="87"/>
      <c r="G184" s="90"/>
    </row>
    <row r="185" spans="1:7" ht="14.1" customHeight="1">
      <c r="A185" s="11"/>
      <c r="B185" s="114" t="s">
        <v>51</v>
      </c>
      <c r="C185" s="82" t="s">
        <v>21</v>
      </c>
      <c r="D185" s="70">
        <v>989839</v>
      </c>
      <c r="E185" s="70">
        <v>1291137</v>
      </c>
      <c r="F185" s="70">
        <v>1291137</v>
      </c>
      <c r="G185" s="70">
        <v>1213565</v>
      </c>
    </row>
    <row r="186" spans="1:7" ht="14.1" customHeight="1">
      <c r="A186" s="11"/>
      <c r="B186" s="114" t="s">
        <v>354</v>
      </c>
      <c r="C186" s="82" t="s">
        <v>108</v>
      </c>
      <c r="D186" s="69">
        <v>0</v>
      </c>
      <c r="E186" s="69">
        <v>0</v>
      </c>
      <c r="F186" s="69">
        <v>0</v>
      </c>
      <c r="G186" s="70">
        <v>199153</v>
      </c>
    </row>
    <row r="187" spans="1:7" ht="14.1" customHeight="1">
      <c r="A187" s="11"/>
      <c r="B187" s="114" t="s">
        <v>52</v>
      </c>
      <c r="C187" s="82" t="s">
        <v>22</v>
      </c>
      <c r="D187" s="100">
        <v>300</v>
      </c>
      <c r="E187" s="100">
        <v>225</v>
      </c>
      <c r="F187" s="100">
        <v>225</v>
      </c>
      <c r="G187" s="100">
        <v>248</v>
      </c>
    </row>
    <row r="188" spans="1:7" ht="14.1" customHeight="1">
      <c r="A188" s="11" t="s">
        <v>5</v>
      </c>
      <c r="B188" s="6">
        <v>46</v>
      </c>
      <c r="C188" s="82" t="s">
        <v>23</v>
      </c>
      <c r="D188" s="62">
        <f t="shared" ref="D188:F188" si="35">SUM(D185:D187)</f>
        <v>990139</v>
      </c>
      <c r="E188" s="62">
        <f t="shared" si="35"/>
        <v>1291362</v>
      </c>
      <c r="F188" s="62">
        <f t="shared" si="35"/>
        <v>1291362</v>
      </c>
      <c r="G188" s="62">
        <v>1412966</v>
      </c>
    </row>
    <row r="189" spans="1:7" ht="11.1" customHeight="1">
      <c r="A189" s="11"/>
      <c r="B189" s="6"/>
      <c r="C189" s="82"/>
      <c r="D189" s="70"/>
      <c r="E189" s="70"/>
      <c r="F189" s="70"/>
      <c r="G189" s="70"/>
    </row>
    <row r="190" spans="1:7" ht="14.1" customHeight="1">
      <c r="A190" s="11"/>
      <c r="B190" s="6">
        <v>47</v>
      </c>
      <c r="C190" s="82" t="s">
        <v>24</v>
      </c>
      <c r="D190" s="83"/>
      <c r="E190" s="83"/>
      <c r="F190" s="119"/>
      <c r="G190" s="84"/>
    </row>
    <row r="191" spans="1:7" ht="14.1" customHeight="1">
      <c r="A191" s="11"/>
      <c r="B191" s="114" t="s">
        <v>53</v>
      </c>
      <c r="C191" s="82" t="s">
        <v>21</v>
      </c>
      <c r="D191" s="70">
        <v>317033</v>
      </c>
      <c r="E191" s="70">
        <v>352788</v>
      </c>
      <c r="F191" s="70">
        <v>352788</v>
      </c>
      <c r="G191" s="70">
        <v>336980</v>
      </c>
    </row>
    <row r="192" spans="1:7" ht="14.1" customHeight="1">
      <c r="A192" s="11"/>
      <c r="B192" s="114" t="s">
        <v>355</v>
      </c>
      <c r="C192" s="82" t="s">
        <v>108</v>
      </c>
      <c r="D192" s="69">
        <v>0</v>
      </c>
      <c r="E192" s="69">
        <v>0</v>
      </c>
      <c r="F192" s="69">
        <v>0</v>
      </c>
      <c r="G192" s="70">
        <v>45357</v>
      </c>
    </row>
    <row r="193" spans="1:7" ht="14.1" customHeight="1">
      <c r="A193" s="11"/>
      <c r="B193" s="114" t="s">
        <v>54</v>
      </c>
      <c r="C193" s="82" t="s">
        <v>22</v>
      </c>
      <c r="D193" s="70">
        <v>210</v>
      </c>
      <c r="E193" s="70">
        <v>158</v>
      </c>
      <c r="F193" s="70">
        <v>158</v>
      </c>
      <c r="G193" s="70">
        <v>174</v>
      </c>
    </row>
    <row r="194" spans="1:7" ht="14.1" customHeight="1">
      <c r="A194" s="11" t="s">
        <v>5</v>
      </c>
      <c r="B194" s="6">
        <v>47</v>
      </c>
      <c r="C194" s="82" t="s">
        <v>24</v>
      </c>
      <c r="D194" s="62">
        <f t="shared" ref="D194:F194" si="36">SUM(D191:D193)</f>
        <v>317243</v>
      </c>
      <c r="E194" s="62">
        <f t="shared" si="36"/>
        <v>352946</v>
      </c>
      <c r="F194" s="62">
        <f t="shared" si="36"/>
        <v>352946</v>
      </c>
      <c r="G194" s="62">
        <v>382511</v>
      </c>
    </row>
    <row r="195" spans="1:7" ht="11.1" customHeight="1">
      <c r="A195" s="11"/>
      <c r="B195" s="6"/>
      <c r="C195" s="82"/>
      <c r="D195" s="66"/>
      <c r="E195" s="66"/>
      <c r="F195" s="67"/>
      <c r="G195" s="68"/>
    </row>
    <row r="196" spans="1:7" ht="14.1" customHeight="1">
      <c r="A196" s="11"/>
      <c r="B196" s="6">
        <v>48</v>
      </c>
      <c r="C196" s="82" t="s">
        <v>25</v>
      </c>
      <c r="D196" s="83"/>
      <c r="E196" s="83"/>
      <c r="F196" s="119"/>
      <c r="G196" s="84"/>
    </row>
    <row r="197" spans="1:7" ht="14.1" customHeight="1">
      <c r="A197" s="11"/>
      <c r="B197" s="114" t="s">
        <v>55</v>
      </c>
      <c r="C197" s="82" t="s">
        <v>21</v>
      </c>
      <c r="D197" s="100">
        <v>985945</v>
      </c>
      <c r="E197" s="100">
        <v>1205178</v>
      </c>
      <c r="F197" s="100">
        <v>1205178</v>
      </c>
      <c r="G197" s="100">
        <v>1125188</v>
      </c>
    </row>
    <row r="198" spans="1:7" ht="14.1" customHeight="1">
      <c r="A198" s="11"/>
      <c r="B198" s="114" t="s">
        <v>337</v>
      </c>
      <c r="C198" s="82" t="s">
        <v>108</v>
      </c>
      <c r="D198" s="59">
        <v>0</v>
      </c>
      <c r="E198" s="59">
        <v>0</v>
      </c>
      <c r="F198" s="59">
        <v>0</v>
      </c>
      <c r="G198" s="100">
        <v>138501</v>
      </c>
    </row>
    <row r="199" spans="1:7" ht="14.1" customHeight="1">
      <c r="A199" s="11"/>
      <c r="B199" s="114" t="s">
        <v>56</v>
      </c>
      <c r="C199" s="82" t="s">
        <v>22</v>
      </c>
      <c r="D199" s="100">
        <v>300</v>
      </c>
      <c r="E199" s="100">
        <v>225</v>
      </c>
      <c r="F199" s="100">
        <v>225</v>
      </c>
      <c r="G199" s="100">
        <v>248</v>
      </c>
    </row>
    <row r="200" spans="1:7" ht="14.1" customHeight="1">
      <c r="A200" s="11" t="s">
        <v>5</v>
      </c>
      <c r="B200" s="6">
        <v>48</v>
      </c>
      <c r="C200" s="82" t="s">
        <v>25</v>
      </c>
      <c r="D200" s="62">
        <f t="shared" ref="D200:F200" si="37">SUM(D197:D199)</f>
        <v>986245</v>
      </c>
      <c r="E200" s="62">
        <f t="shared" si="37"/>
        <v>1205403</v>
      </c>
      <c r="F200" s="62">
        <f t="shared" si="37"/>
        <v>1205403</v>
      </c>
      <c r="G200" s="62">
        <v>1263937</v>
      </c>
    </row>
    <row r="201" spans="1:7" ht="14.1" customHeight="1">
      <c r="A201" s="11" t="s">
        <v>5</v>
      </c>
      <c r="B201" s="6">
        <v>64</v>
      </c>
      <c r="C201" s="53" t="s">
        <v>48</v>
      </c>
      <c r="D201" s="62">
        <f t="shared" ref="D201:F201" si="38">D200+D194+D188+D182</f>
        <v>4043389</v>
      </c>
      <c r="E201" s="62">
        <f t="shared" si="38"/>
        <v>5148163</v>
      </c>
      <c r="F201" s="62">
        <f t="shared" si="38"/>
        <v>5148163</v>
      </c>
      <c r="G201" s="62">
        <v>5487234</v>
      </c>
    </row>
    <row r="202" spans="1:7" ht="14.1" customHeight="1">
      <c r="A202" s="11" t="s">
        <v>5</v>
      </c>
      <c r="B202" s="113">
        <v>2.1040000000000001</v>
      </c>
      <c r="C202" s="80" t="s">
        <v>19</v>
      </c>
      <c r="D202" s="62">
        <f t="shared" ref="D202:F202" si="39">+D201</f>
        <v>4043389</v>
      </c>
      <c r="E202" s="62">
        <f t="shared" si="39"/>
        <v>5148163</v>
      </c>
      <c r="F202" s="62">
        <f t="shared" si="39"/>
        <v>5148163</v>
      </c>
      <c r="G202" s="62">
        <v>5487234</v>
      </c>
    </row>
    <row r="203" spans="1:7" ht="11.1" customHeight="1">
      <c r="A203" s="11"/>
      <c r="B203" s="113"/>
      <c r="C203" s="80"/>
      <c r="D203" s="66"/>
      <c r="E203" s="66"/>
      <c r="F203" s="67"/>
      <c r="G203" s="68"/>
    </row>
    <row r="204" spans="1:7" ht="14.4" customHeight="1">
      <c r="A204" s="11"/>
      <c r="B204" s="113">
        <v>2.1070000000000002</v>
      </c>
      <c r="C204" s="80" t="s">
        <v>57</v>
      </c>
      <c r="D204" s="88"/>
      <c r="E204" s="88"/>
      <c r="F204" s="87"/>
      <c r="G204" s="90"/>
    </row>
    <row r="205" spans="1:7" ht="26.4">
      <c r="A205" s="11"/>
      <c r="B205" s="114" t="s">
        <v>146</v>
      </c>
      <c r="C205" s="82" t="s">
        <v>152</v>
      </c>
      <c r="D205" s="75">
        <v>0</v>
      </c>
      <c r="E205" s="75">
        <v>0</v>
      </c>
      <c r="F205" s="75">
        <v>0</v>
      </c>
      <c r="G205" s="76">
        <v>20105</v>
      </c>
    </row>
    <row r="206" spans="1:7" ht="14.4" customHeight="1">
      <c r="A206" s="11" t="s">
        <v>5</v>
      </c>
      <c r="B206" s="113">
        <v>2.1070000000000002</v>
      </c>
      <c r="C206" s="80" t="s">
        <v>57</v>
      </c>
      <c r="D206" s="75">
        <f t="shared" ref="D206:F206" si="40">SUM(D205:D205)</f>
        <v>0</v>
      </c>
      <c r="E206" s="75">
        <f t="shared" si="40"/>
        <v>0</v>
      </c>
      <c r="F206" s="75">
        <f t="shared" si="40"/>
        <v>0</v>
      </c>
      <c r="G206" s="76">
        <v>20105</v>
      </c>
    </row>
    <row r="207" spans="1:7" ht="11.1" customHeight="1">
      <c r="A207" s="11"/>
      <c r="B207" s="79"/>
      <c r="C207" s="80"/>
      <c r="D207" s="66"/>
      <c r="E207" s="66"/>
      <c r="F207" s="67"/>
      <c r="G207" s="68"/>
    </row>
    <row r="208" spans="1:7" ht="15" customHeight="1">
      <c r="A208" s="11"/>
      <c r="B208" s="113">
        <v>2.109</v>
      </c>
      <c r="C208" s="80" t="s">
        <v>58</v>
      </c>
      <c r="D208" s="83"/>
      <c r="E208" s="83"/>
      <c r="F208" s="119"/>
      <c r="G208" s="84"/>
    </row>
    <row r="209" spans="1:7" ht="15" customHeight="1">
      <c r="A209" s="11"/>
      <c r="B209" s="103">
        <v>29</v>
      </c>
      <c r="C209" s="82" t="s">
        <v>207</v>
      </c>
      <c r="D209" s="70"/>
      <c r="E209" s="70"/>
      <c r="F209" s="70"/>
      <c r="G209" s="70"/>
    </row>
    <row r="210" spans="1:7">
      <c r="A210" s="11"/>
      <c r="B210" s="103">
        <v>30</v>
      </c>
      <c r="C210" s="82" t="s">
        <v>210</v>
      </c>
      <c r="D210" s="70"/>
      <c r="E210" s="70"/>
      <c r="F210" s="70"/>
      <c r="G210" s="70"/>
    </row>
    <row r="211" spans="1:7" ht="15" customHeight="1">
      <c r="A211" s="11"/>
      <c r="B211" s="103" t="s">
        <v>211</v>
      </c>
      <c r="C211" s="82" t="s">
        <v>213</v>
      </c>
      <c r="D211" s="70">
        <v>41385</v>
      </c>
      <c r="E211" s="69">
        <v>0</v>
      </c>
      <c r="F211" s="69">
        <v>0</v>
      </c>
      <c r="G211" s="69">
        <v>0</v>
      </c>
    </row>
    <row r="212" spans="1:7" ht="26.4">
      <c r="A212" s="11"/>
      <c r="B212" s="103" t="s">
        <v>212</v>
      </c>
      <c r="C212" s="82" t="s">
        <v>214</v>
      </c>
      <c r="D212" s="70">
        <v>57052</v>
      </c>
      <c r="E212" s="69">
        <v>0</v>
      </c>
      <c r="F212" s="69">
        <v>0</v>
      </c>
      <c r="G212" s="69">
        <v>0</v>
      </c>
    </row>
    <row r="213" spans="1:7" ht="27" customHeight="1">
      <c r="A213" s="11"/>
      <c r="B213" s="103" t="s">
        <v>215</v>
      </c>
      <c r="C213" s="101" t="s">
        <v>281</v>
      </c>
      <c r="D213" s="70">
        <v>75748</v>
      </c>
      <c r="E213" s="69">
        <v>0</v>
      </c>
      <c r="F213" s="69">
        <v>0</v>
      </c>
      <c r="G213" s="69">
        <v>0</v>
      </c>
    </row>
    <row r="214" spans="1:7" ht="15" customHeight="1">
      <c r="A214" s="11" t="s">
        <v>5</v>
      </c>
      <c r="B214" s="103">
        <v>30</v>
      </c>
      <c r="C214" s="82" t="s">
        <v>210</v>
      </c>
      <c r="D214" s="62">
        <f t="shared" ref="D214:F214" si="41">SUM(D211:D213)</f>
        <v>174185</v>
      </c>
      <c r="E214" s="61">
        <f t="shared" si="41"/>
        <v>0</v>
      </c>
      <c r="F214" s="61">
        <f t="shared" si="41"/>
        <v>0</v>
      </c>
      <c r="G214" s="61">
        <v>0</v>
      </c>
    </row>
    <row r="215" spans="1:7" ht="15" customHeight="1">
      <c r="A215" s="11" t="s">
        <v>5</v>
      </c>
      <c r="B215" s="103">
        <v>29</v>
      </c>
      <c r="C215" s="82" t="s">
        <v>207</v>
      </c>
      <c r="D215" s="62">
        <f t="shared" ref="D215:F215" si="42">SUM(D214)</f>
        <v>174185</v>
      </c>
      <c r="E215" s="61">
        <f t="shared" si="42"/>
        <v>0</v>
      </c>
      <c r="F215" s="61">
        <f t="shared" si="42"/>
        <v>0</v>
      </c>
      <c r="G215" s="61">
        <v>0</v>
      </c>
    </row>
    <row r="216" spans="1:7">
      <c r="A216" s="11"/>
      <c r="B216" s="6"/>
      <c r="C216" s="82"/>
      <c r="D216" s="70"/>
      <c r="E216" s="70"/>
      <c r="F216" s="70"/>
      <c r="G216" s="70"/>
    </row>
    <row r="217" spans="1:7" ht="14.85" customHeight="1">
      <c r="A217" s="11"/>
      <c r="B217" s="6">
        <v>65</v>
      </c>
      <c r="C217" s="82" t="s">
        <v>59</v>
      </c>
      <c r="D217" s="88"/>
      <c r="E217" s="88"/>
      <c r="F217" s="88"/>
      <c r="G217" s="90"/>
    </row>
    <row r="218" spans="1:7" ht="14.85" customHeight="1">
      <c r="A218" s="11"/>
      <c r="B218" s="114" t="s">
        <v>61</v>
      </c>
      <c r="C218" s="82" t="s">
        <v>15</v>
      </c>
      <c r="D218" s="76">
        <v>30595</v>
      </c>
      <c r="E218" s="76">
        <v>8100</v>
      </c>
      <c r="F218" s="76">
        <v>8100</v>
      </c>
      <c r="G218" s="75">
        <v>0</v>
      </c>
    </row>
    <row r="219" spans="1:7" ht="14.85" customHeight="1">
      <c r="A219" s="11" t="s">
        <v>5</v>
      </c>
      <c r="B219" s="6">
        <v>65</v>
      </c>
      <c r="C219" s="82" t="s">
        <v>59</v>
      </c>
      <c r="D219" s="76">
        <f t="shared" ref="D219:F219" si="43">SUM(D218:D218)</f>
        <v>30595</v>
      </c>
      <c r="E219" s="76">
        <f t="shared" si="43"/>
        <v>8100</v>
      </c>
      <c r="F219" s="76">
        <f t="shared" si="43"/>
        <v>8100</v>
      </c>
      <c r="G219" s="75">
        <v>0</v>
      </c>
    </row>
    <row r="220" spans="1:7" ht="12.6" customHeight="1">
      <c r="A220" s="11"/>
      <c r="B220" s="6"/>
      <c r="C220" s="82"/>
      <c r="D220" s="70"/>
      <c r="E220" s="70"/>
      <c r="F220" s="70"/>
      <c r="G220" s="107"/>
    </row>
    <row r="221" spans="1:7" ht="28.8" customHeight="1">
      <c r="A221" s="11"/>
      <c r="B221" s="6">
        <v>66</v>
      </c>
      <c r="C221" s="82" t="s">
        <v>153</v>
      </c>
      <c r="D221" s="70"/>
      <c r="E221" s="70"/>
      <c r="F221" s="70"/>
      <c r="G221" s="107"/>
    </row>
    <row r="222" spans="1:7" ht="14.85" customHeight="1">
      <c r="A222" s="11"/>
      <c r="B222" s="6" t="s">
        <v>121</v>
      </c>
      <c r="C222" s="82" t="s">
        <v>40</v>
      </c>
      <c r="D222" s="76">
        <v>40000</v>
      </c>
      <c r="E222" s="75">
        <v>0</v>
      </c>
      <c r="F222" s="75">
        <v>0</v>
      </c>
      <c r="G222" s="75">
        <v>0</v>
      </c>
    </row>
    <row r="223" spans="1:7" ht="27.6" customHeight="1">
      <c r="A223" s="11" t="s">
        <v>5</v>
      </c>
      <c r="B223" s="6">
        <v>66</v>
      </c>
      <c r="C223" s="82" t="s">
        <v>153</v>
      </c>
      <c r="D223" s="62">
        <f t="shared" ref="D223:F223" si="44">D222</f>
        <v>40000</v>
      </c>
      <c r="E223" s="61">
        <f t="shared" si="44"/>
        <v>0</v>
      </c>
      <c r="F223" s="61">
        <f t="shared" si="44"/>
        <v>0</v>
      </c>
      <c r="G223" s="61">
        <v>0</v>
      </c>
    </row>
    <row r="224" spans="1:7" ht="14.85" customHeight="1">
      <c r="A224" s="11" t="s">
        <v>5</v>
      </c>
      <c r="B224" s="113">
        <v>2.109</v>
      </c>
      <c r="C224" s="80" t="s">
        <v>58</v>
      </c>
      <c r="D224" s="62">
        <f t="shared" ref="D224:F224" si="45">D219+D223+D215</f>
        <v>244780</v>
      </c>
      <c r="E224" s="62">
        <f t="shared" si="45"/>
        <v>8100</v>
      </c>
      <c r="F224" s="62">
        <f t="shared" si="45"/>
        <v>8100</v>
      </c>
      <c r="G224" s="61">
        <v>0</v>
      </c>
    </row>
    <row r="225" spans="1:7">
      <c r="A225" s="77" t="s">
        <v>5</v>
      </c>
      <c r="B225" s="125">
        <v>2</v>
      </c>
      <c r="C225" s="97" t="s">
        <v>44</v>
      </c>
      <c r="D225" s="76">
        <f>D224+D206+D202+D174</f>
        <v>4573676</v>
      </c>
      <c r="E225" s="76">
        <f t="shared" ref="E225:F225" si="46">E224+E206+E202+E174</f>
        <v>6041382</v>
      </c>
      <c r="F225" s="76">
        <f t="shared" si="46"/>
        <v>6041382</v>
      </c>
      <c r="G225" s="76">
        <v>6167030</v>
      </c>
    </row>
    <row r="226" spans="1:7">
      <c r="A226" s="11"/>
      <c r="B226" s="81"/>
      <c r="C226" s="82"/>
      <c r="D226" s="66"/>
      <c r="E226" s="66"/>
      <c r="F226" s="66"/>
      <c r="G226" s="68"/>
    </row>
    <row r="227" spans="1:7" ht="14.4" customHeight="1">
      <c r="A227" s="11"/>
      <c r="B227" s="81">
        <v>3</v>
      </c>
      <c r="C227" s="82" t="s">
        <v>64</v>
      </c>
      <c r="D227" s="88"/>
      <c r="E227" s="88"/>
      <c r="F227" s="88"/>
      <c r="G227" s="90"/>
    </row>
    <row r="228" spans="1:7" ht="14.4" customHeight="1">
      <c r="A228" s="11"/>
      <c r="B228" s="120">
        <v>3.1030000000000002</v>
      </c>
      <c r="C228" s="80" t="s">
        <v>65</v>
      </c>
      <c r="D228" s="88"/>
      <c r="E228" s="88"/>
      <c r="F228" s="88"/>
      <c r="G228" s="90"/>
    </row>
    <row r="229" spans="1:7" ht="14.4" customHeight="1">
      <c r="A229" s="11"/>
      <c r="B229" s="103">
        <v>29</v>
      </c>
      <c r="C229" s="82" t="s">
        <v>207</v>
      </c>
      <c r="D229" s="121"/>
      <c r="E229" s="121"/>
      <c r="F229" s="121"/>
      <c r="G229" s="88"/>
    </row>
    <row r="230" spans="1:7" ht="26.4">
      <c r="A230" s="11"/>
      <c r="B230" s="81" t="s">
        <v>209</v>
      </c>
      <c r="C230" s="101" t="s">
        <v>375</v>
      </c>
      <c r="D230" s="104">
        <v>0</v>
      </c>
      <c r="E230" s="121">
        <v>500000</v>
      </c>
      <c r="F230" s="121">
        <v>500000</v>
      </c>
      <c r="G230" s="88">
        <v>500000</v>
      </c>
    </row>
    <row r="231" spans="1:7" ht="28.35" customHeight="1">
      <c r="A231" s="11"/>
      <c r="B231" s="81" t="s">
        <v>235</v>
      </c>
      <c r="C231" s="101" t="s">
        <v>245</v>
      </c>
      <c r="D231" s="105">
        <v>0</v>
      </c>
      <c r="E231" s="123">
        <v>25000</v>
      </c>
      <c r="F231" s="123">
        <v>25000</v>
      </c>
      <c r="G231" s="122">
        <v>30000</v>
      </c>
    </row>
    <row r="232" spans="1:7" ht="14.85" customHeight="1">
      <c r="A232" s="11" t="s">
        <v>5</v>
      </c>
      <c r="B232" s="103">
        <v>29</v>
      </c>
      <c r="C232" s="82" t="s">
        <v>207</v>
      </c>
      <c r="D232" s="105">
        <f t="shared" ref="D232:F232" si="47">D230+D231</f>
        <v>0</v>
      </c>
      <c r="E232" s="123">
        <f t="shared" si="47"/>
        <v>525000</v>
      </c>
      <c r="F232" s="123">
        <f t="shared" si="47"/>
        <v>525000</v>
      </c>
      <c r="G232" s="122">
        <v>530000</v>
      </c>
    </row>
    <row r="233" spans="1:7" ht="14.85" customHeight="1">
      <c r="A233" s="11"/>
      <c r="B233" s="103"/>
      <c r="C233" s="82"/>
      <c r="D233" s="121"/>
      <c r="E233" s="121"/>
      <c r="F233" s="121"/>
      <c r="G233" s="88"/>
    </row>
    <row r="234" spans="1:7" ht="14.85" customHeight="1">
      <c r="A234" s="11"/>
      <c r="B234" s="103">
        <v>30</v>
      </c>
      <c r="C234" s="82" t="s">
        <v>358</v>
      </c>
      <c r="D234" s="121"/>
      <c r="E234" s="121"/>
      <c r="F234" s="121"/>
      <c r="G234" s="88"/>
    </row>
    <row r="235" spans="1:7" ht="14.85" customHeight="1">
      <c r="A235" s="11"/>
      <c r="B235" s="103" t="s">
        <v>359</v>
      </c>
      <c r="C235" s="82" t="s">
        <v>15</v>
      </c>
      <c r="D235" s="105">
        <v>0</v>
      </c>
      <c r="E235" s="105">
        <v>0</v>
      </c>
      <c r="F235" s="105">
        <v>0</v>
      </c>
      <c r="G235" s="122">
        <v>3000</v>
      </c>
    </row>
    <row r="236" spans="1:7" ht="14.85" customHeight="1">
      <c r="A236" s="11" t="s">
        <v>5</v>
      </c>
      <c r="B236" s="103">
        <v>30</v>
      </c>
      <c r="C236" s="82" t="s">
        <v>358</v>
      </c>
      <c r="D236" s="105">
        <f>D235</f>
        <v>0</v>
      </c>
      <c r="E236" s="105">
        <f t="shared" ref="E236:F236" si="48">E235</f>
        <v>0</v>
      </c>
      <c r="F236" s="105">
        <f t="shared" si="48"/>
        <v>0</v>
      </c>
      <c r="G236" s="123">
        <v>3000</v>
      </c>
    </row>
    <row r="237" spans="1:7" ht="14.4" customHeight="1">
      <c r="A237" s="11"/>
      <c r="B237" s="103"/>
      <c r="C237" s="82"/>
      <c r="D237" s="121"/>
      <c r="E237" s="121"/>
      <c r="F237" s="121"/>
      <c r="G237" s="88"/>
    </row>
    <row r="238" spans="1:7" ht="14.85" customHeight="1">
      <c r="A238" s="11"/>
      <c r="B238" s="6">
        <v>65</v>
      </c>
      <c r="C238" s="82" t="s">
        <v>376</v>
      </c>
      <c r="D238" s="88"/>
      <c r="E238" s="88" t="s">
        <v>241</v>
      </c>
      <c r="F238" s="88"/>
      <c r="G238" s="90"/>
    </row>
    <row r="239" spans="1:7" ht="14.85" customHeight="1">
      <c r="A239" s="11"/>
      <c r="B239" s="114" t="s">
        <v>66</v>
      </c>
      <c r="C239" s="101" t="s">
        <v>21</v>
      </c>
      <c r="D239" s="70">
        <v>117570</v>
      </c>
      <c r="E239" s="70">
        <v>163403</v>
      </c>
      <c r="F239" s="70">
        <v>163403</v>
      </c>
      <c r="G239" s="70">
        <v>158763</v>
      </c>
    </row>
    <row r="240" spans="1:7" ht="14.85" customHeight="1">
      <c r="A240" s="11"/>
      <c r="B240" s="114" t="s">
        <v>298</v>
      </c>
      <c r="C240" s="101" t="s">
        <v>108</v>
      </c>
      <c r="D240" s="69">
        <v>0</v>
      </c>
      <c r="E240" s="70">
        <v>344</v>
      </c>
      <c r="F240" s="70">
        <v>344</v>
      </c>
      <c r="G240" s="70">
        <v>17795</v>
      </c>
    </row>
    <row r="241" spans="1:7" ht="14.85" customHeight="1">
      <c r="A241" s="11"/>
      <c r="B241" s="114" t="s">
        <v>67</v>
      </c>
      <c r="C241" s="101" t="s">
        <v>22</v>
      </c>
      <c r="D241" s="70">
        <v>68</v>
      </c>
      <c r="E241" s="70">
        <v>135</v>
      </c>
      <c r="F241" s="70">
        <v>135</v>
      </c>
      <c r="G241" s="70">
        <v>149</v>
      </c>
    </row>
    <row r="242" spans="1:7" ht="14.85" customHeight="1">
      <c r="A242" s="11"/>
      <c r="B242" s="114" t="s">
        <v>60</v>
      </c>
      <c r="C242" s="101" t="s">
        <v>14</v>
      </c>
      <c r="D242" s="100">
        <v>410</v>
      </c>
      <c r="E242" s="100">
        <v>225</v>
      </c>
      <c r="F242" s="100">
        <v>225</v>
      </c>
      <c r="G242" s="100">
        <v>248</v>
      </c>
    </row>
    <row r="243" spans="1:7" ht="14.85" customHeight="1">
      <c r="A243" s="11"/>
      <c r="B243" s="114" t="s">
        <v>68</v>
      </c>
      <c r="C243" s="101" t="s">
        <v>46</v>
      </c>
      <c r="D243" s="70">
        <v>101</v>
      </c>
      <c r="E243" s="70">
        <v>75</v>
      </c>
      <c r="F243" s="70">
        <v>75</v>
      </c>
      <c r="G243" s="70">
        <v>83</v>
      </c>
    </row>
    <row r="244" spans="1:7" ht="14.85" customHeight="1">
      <c r="A244" s="11"/>
      <c r="B244" s="114" t="s">
        <v>69</v>
      </c>
      <c r="C244" s="101" t="s">
        <v>47</v>
      </c>
      <c r="D244" s="70">
        <v>41</v>
      </c>
      <c r="E244" s="70">
        <v>34</v>
      </c>
      <c r="F244" s="70">
        <v>34</v>
      </c>
      <c r="G244" s="70">
        <v>38</v>
      </c>
    </row>
    <row r="245" spans="1:7" ht="14.85" customHeight="1">
      <c r="A245" s="11"/>
      <c r="B245" s="114" t="s">
        <v>360</v>
      </c>
      <c r="C245" s="101" t="s">
        <v>361</v>
      </c>
      <c r="D245" s="75">
        <v>0</v>
      </c>
      <c r="E245" s="75">
        <v>0</v>
      </c>
      <c r="F245" s="75">
        <v>0</v>
      </c>
      <c r="G245" s="76">
        <v>1500</v>
      </c>
    </row>
    <row r="246" spans="1:7" ht="14.85" customHeight="1">
      <c r="A246" s="11" t="s">
        <v>5</v>
      </c>
      <c r="B246" s="6">
        <v>65</v>
      </c>
      <c r="C246" s="82" t="s">
        <v>70</v>
      </c>
      <c r="D246" s="76">
        <f t="shared" ref="D246:F246" si="49">SUM(D239:D245)</f>
        <v>118190</v>
      </c>
      <c r="E246" s="76">
        <f t="shared" si="49"/>
        <v>164216</v>
      </c>
      <c r="F246" s="76">
        <f t="shared" si="49"/>
        <v>164216</v>
      </c>
      <c r="G246" s="76">
        <v>178576</v>
      </c>
    </row>
    <row r="247" spans="1:7" ht="14.85" customHeight="1">
      <c r="A247" s="11"/>
      <c r="B247" s="6"/>
      <c r="C247" s="82"/>
      <c r="D247" s="66"/>
      <c r="E247" s="66"/>
      <c r="F247" s="67"/>
      <c r="G247" s="68"/>
    </row>
    <row r="248" spans="1:7" ht="14.85" customHeight="1">
      <c r="A248" s="11"/>
      <c r="B248" s="6">
        <v>66</v>
      </c>
      <c r="C248" s="82" t="s">
        <v>71</v>
      </c>
      <c r="D248" s="83"/>
      <c r="E248" s="83"/>
      <c r="F248" s="119"/>
      <c r="G248" s="84"/>
    </row>
    <row r="249" spans="1:7" ht="14.85" customHeight="1">
      <c r="A249" s="11"/>
      <c r="B249" s="114" t="s">
        <v>28</v>
      </c>
      <c r="C249" s="101" t="s">
        <v>21</v>
      </c>
      <c r="D249" s="83">
        <v>20126</v>
      </c>
      <c r="E249" s="100">
        <v>26031</v>
      </c>
      <c r="F249" s="100">
        <v>26031</v>
      </c>
      <c r="G249" s="100">
        <v>28644</v>
      </c>
    </row>
    <row r="250" spans="1:7" ht="14.85" customHeight="1">
      <c r="A250" s="11"/>
      <c r="B250" s="114" t="s">
        <v>331</v>
      </c>
      <c r="C250" s="101" t="s">
        <v>108</v>
      </c>
      <c r="D250" s="59">
        <v>0</v>
      </c>
      <c r="E250" s="59">
        <v>0</v>
      </c>
      <c r="F250" s="59">
        <v>0</v>
      </c>
      <c r="G250" s="100">
        <v>4551</v>
      </c>
    </row>
    <row r="251" spans="1:7" ht="14.85" customHeight="1">
      <c r="A251" s="11"/>
      <c r="B251" s="114" t="s">
        <v>29</v>
      </c>
      <c r="C251" s="101" t="s">
        <v>22</v>
      </c>
      <c r="D251" s="83">
        <v>100</v>
      </c>
      <c r="E251" s="70">
        <v>75</v>
      </c>
      <c r="F251" s="70">
        <v>75</v>
      </c>
      <c r="G251" s="70">
        <v>83</v>
      </c>
    </row>
    <row r="252" spans="1:7" ht="14.85" customHeight="1">
      <c r="A252" s="11"/>
      <c r="B252" s="114" t="s">
        <v>30</v>
      </c>
      <c r="C252" s="101" t="s">
        <v>14</v>
      </c>
      <c r="D252" s="121">
        <v>200</v>
      </c>
      <c r="E252" s="70">
        <v>150</v>
      </c>
      <c r="F252" s="70">
        <v>150</v>
      </c>
      <c r="G252" s="70">
        <v>165</v>
      </c>
    </row>
    <row r="253" spans="1:7" ht="14.85" customHeight="1">
      <c r="A253" s="11"/>
      <c r="B253" s="114" t="s">
        <v>31</v>
      </c>
      <c r="C253" s="101" t="s">
        <v>15</v>
      </c>
      <c r="D253" s="76">
        <v>2100</v>
      </c>
      <c r="E253" s="70">
        <v>1575</v>
      </c>
      <c r="F253" s="70">
        <v>1575</v>
      </c>
      <c r="G253" s="70">
        <v>1733</v>
      </c>
    </row>
    <row r="254" spans="1:7" ht="14.85" customHeight="1">
      <c r="A254" s="11" t="s">
        <v>5</v>
      </c>
      <c r="B254" s="6">
        <v>66</v>
      </c>
      <c r="C254" s="82" t="s">
        <v>71</v>
      </c>
      <c r="D254" s="62">
        <f t="shared" ref="D254:F254" si="50">SUM(D249:D253)</f>
        <v>22526</v>
      </c>
      <c r="E254" s="62">
        <f t="shared" si="50"/>
        <v>27831</v>
      </c>
      <c r="F254" s="62">
        <f t="shared" si="50"/>
        <v>27831</v>
      </c>
      <c r="G254" s="62">
        <v>35176</v>
      </c>
    </row>
    <row r="255" spans="1:7" ht="14.85" customHeight="1">
      <c r="A255" s="11"/>
      <c r="B255" s="6"/>
      <c r="C255" s="82"/>
      <c r="D255" s="66"/>
      <c r="E255" s="66"/>
      <c r="F255" s="66"/>
      <c r="G255" s="68"/>
    </row>
    <row r="256" spans="1:7" ht="26.4">
      <c r="A256" s="11"/>
      <c r="B256" s="6">
        <v>67</v>
      </c>
      <c r="C256" s="82" t="s">
        <v>279</v>
      </c>
      <c r="D256" s="83"/>
      <c r="E256" s="83"/>
      <c r="F256" s="83"/>
      <c r="G256" s="90"/>
    </row>
    <row r="257" spans="1:7" ht="14.85" customHeight="1">
      <c r="A257" s="11"/>
      <c r="B257" s="114" t="s">
        <v>33</v>
      </c>
      <c r="C257" s="82" t="s">
        <v>21</v>
      </c>
      <c r="D257" s="70">
        <v>24895</v>
      </c>
      <c r="E257" s="70">
        <v>30651</v>
      </c>
      <c r="F257" s="94">
        <v>30651</v>
      </c>
      <c r="G257" s="70">
        <v>30595</v>
      </c>
    </row>
    <row r="258" spans="1:7" ht="14.85" customHeight="1">
      <c r="A258" s="11"/>
      <c r="B258" s="114" t="s">
        <v>332</v>
      </c>
      <c r="C258" s="82" t="s">
        <v>108</v>
      </c>
      <c r="D258" s="69">
        <v>0</v>
      </c>
      <c r="E258" s="69">
        <v>0</v>
      </c>
      <c r="F258" s="69">
        <v>0</v>
      </c>
      <c r="G258" s="70">
        <v>1305</v>
      </c>
    </row>
    <row r="259" spans="1:7" ht="14.85" customHeight="1">
      <c r="A259" s="11"/>
      <c r="B259" s="114" t="s">
        <v>34</v>
      </c>
      <c r="C259" s="82" t="s">
        <v>22</v>
      </c>
      <c r="D259" s="70">
        <v>70</v>
      </c>
      <c r="E259" s="70">
        <v>60</v>
      </c>
      <c r="F259" s="94">
        <v>60</v>
      </c>
      <c r="G259" s="70">
        <v>66</v>
      </c>
    </row>
    <row r="260" spans="1:7" ht="14.85" customHeight="1">
      <c r="A260" s="11"/>
      <c r="B260" s="114" t="s">
        <v>35</v>
      </c>
      <c r="C260" s="82" t="s">
        <v>14</v>
      </c>
      <c r="D260" s="70">
        <v>150</v>
      </c>
      <c r="E260" s="70">
        <v>113</v>
      </c>
      <c r="F260" s="94">
        <v>113</v>
      </c>
      <c r="G260" s="70">
        <v>124</v>
      </c>
    </row>
    <row r="261" spans="1:7" ht="14.85" customHeight="1">
      <c r="A261" s="11"/>
      <c r="B261" s="114" t="s">
        <v>72</v>
      </c>
      <c r="C261" s="82" t="s">
        <v>17</v>
      </c>
      <c r="D261" s="59">
        <v>0</v>
      </c>
      <c r="E261" s="100">
        <v>100</v>
      </c>
      <c r="F261" s="191">
        <v>100</v>
      </c>
      <c r="G261" s="100">
        <v>3960</v>
      </c>
    </row>
    <row r="262" spans="1:7" ht="14.85" customHeight="1">
      <c r="A262" s="11"/>
      <c r="B262" s="114" t="s">
        <v>36</v>
      </c>
      <c r="C262" s="82" t="s">
        <v>15</v>
      </c>
      <c r="D262" s="76">
        <v>50</v>
      </c>
      <c r="E262" s="76">
        <v>38</v>
      </c>
      <c r="F262" s="192">
        <v>38</v>
      </c>
      <c r="G262" s="76">
        <v>42</v>
      </c>
    </row>
    <row r="263" spans="1:7" ht="26.4">
      <c r="A263" s="11" t="s">
        <v>5</v>
      </c>
      <c r="B263" s="6">
        <v>67</v>
      </c>
      <c r="C263" s="82" t="s">
        <v>279</v>
      </c>
      <c r="D263" s="193">
        <f>SUM(D256:D262)</f>
        <v>25165</v>
      </c>
      <c r="E263" s="193">
        <f t="shared" ref="E263:F263" si="51">SUM(E256:E262)</f>
        <v>30962</v>
      </c>
      <c r="F263" s="193">
        <f t="shared" si="51"/>
        <v>30962</v>
      </c>
      <c r="G263" s="76">
        <v>36092</v>
      </c>
    </row>
    <row r="264" spans="1:7" ht="14.85" customHeight="1">
      <c r="A264" s="11"/>
      <c r="B264" s="6"/>
      <c r="C264" s="82"/>
      <c r="D264" s="66"/>
      <c r="E264" s="66"/>
      <c r="F264" s="66"/>
      <c r="G264" s="68"/>
    </row>
    <row r="265" spans="1:7" ht="14.85" customHeight="1">
      <c r="A265" s="11"/>
      <c r="B265" s="6">
        <v>68</v>
      </c>
      <c r="C265" s="82" t="s">
        <v>244</v>
      </c>
      <c r="D265" s="83"/>
      <c r="E265" s="83"/>
      <c r="F265" s="83"/>
      <c r="G265" s="84"/>
    </row>
    <row r="266" spans="1:7" ht="14.85" customHeight="1">
      <c r="A266" s="11"/>
      <c r="B266" s="114" t="s">
        <v>73</v>
      </c>
      <c r="C266" s="82" t="s">
        <v>21</v>
      </c>
      <c r="D266" s="100">
        <v>42963</v>
      </c>
      <c r="E266" s="100">
        <v>44658</v>
      </c>
      <c r="F266" s="191">
        <v>44658</v>
      </c>
      <c r="G266" s="100">
        <v>66935</v>
      </c>
    </row>
    <row r="267" spans="1:7" ht="14.85" customHeight="1">
      <c r="A267" s="11"/>
      <c r="B267" s="114" t="s">
        <v>338</v>
      </c>
      <c r="C267" s="82" t="s">
        <v>108</v>
      </c>
      <c r="D267" s="59">
        <v>0</v>
      </c>
      <c r="E267" s="59">
        <v>0</v>
      </c>
      <c r="F267" s="59">
        <v>0</v>
      </c>
      <c r="G267" s="100">
        <v>13862</v>
      </c>
    </row>
    <row r="268" spans="1:7" ht="14.85" customHeight="1">
      <c r="A268" s="11"/>
      <c r="B268" s="114" t="s">
        <v>74</v>
      </c>
      <c r="C268" s="82" t="s">
        <v>22</v>
      </c>
      <c r="D268" s="70">
        <v>100</v>
      </c>
      <c r="E268" s="70">
        <v>75</v>
      </c>
      <c r="F268" s="94">
        <v>75</v>
      </c>
      <c r="G268" s="70">
        <v>83</v>
      </c>
    </row>
    <row r="269" spans="1:7" ht="14.85" customHeight="1">
      <c r="A269" s="11"/>
      <c r="B269" s="114" t="s">
        <v>75</v>
      </c>
      <c r="C269" s="82" t="s">
        <v>14</v>
      </c>
      <c r="D269" s="70">
        <v>200</v>
      </c>
      <c r="E269" s="70">
        <v>150</v>
      </c>
      <c r="F269" s="94">
        <v>150</v>
      </c>
      <c r="G269" s="70">
        <v>165</v>
      </c>
    </row>
    <row r="270" spans="1:7" ht="14.85" customHeight="1">
      <c r="A270" s="77" t="s">
        <v>5</v>
      </c>
      <c r="B270" s="96">
        <v>68</v>
      </c>
      <c r="C270" s="97" t="s">
        <v>244</v>
      </c>
      <c r="D270" s="62">
        <f t="shared" ref="D270:F270" si="52">SUM(D266:D269)</f>
        <v>43263</v>
      </c>
      <c r="E270" s="62">
        <f t="shared" si="52"/>
        <v>44883</v>
      </c>
      <c r="F270" s="62">
        <f t="shared" si="52"/>
        <v>44883</v>
      </c>
      <c r="G270" s="62">
        <v>81045</v>
      </c>
    </row>
    <row r="271" spans="1:7" ht="14.85" customHeight="1">
      <c r="A271" s="11"/>
      <c r="B271" s="6"/>
      <c r="C271" s="82"/>
      <c r="D271" s="66"/>
      <c r="E271" s="66"/>
      <c r="F271" s="66"/>
      <c r="G271" s="90"/>
    </row>
    <row r="272" spans="1:7" ht="14.85" customHeight="1">
      <c r="A272" s="11"/>
      <c r="B272" s="6">
        <v>69</v>
      </c>
      <c r="C272" s="82" t="s">
        <v>285</v>
      </c>
      <c r="D272" s="83"/>
      <c r="E272" s="83"/>
      <c r="F272" s="83"/>
      <c r="G272" s="84"/>
    </row>
    <row r="273" spans="1:7" ht="14.85" customHeight="1">
      <c r="A273" s="11"/>
      <c r="B273" s="114" t="s">
        <v>77</v>
      </c>
      <c r="C273" s="82" t="s">
        <v>21</v>
      </c>
      <c r="D273" s="121">
        <v>12605</v>
      </c>
      <c r="E273" s="70">
        <v>16410</v>
      </c>
      <c r="F273" s="94">
        <v>16410</v>
      </c>
      <c r="G273" s="70">
        <v>15816</v>
      </c>
    </row>
    <row r="274" spans="1:7" ht="14.85" customHeight="1">
      <c r="A274" s="11"/>
      <c r="B274" s="114" t="s">
        <v>339</v>
      </c>
      <c r="C274" s="82" t="s">
        <v>108</v>
      </c>
      <c r="D274" s="69">
        <v>0</v>
      </c>
      <c r="E274" s="69">
        <v>0</v>
      </c>
      <c r="F274" s="69">
        <v>0</v>
      </c>
      <c r="G274" s="70">
        <v>4608</v>
      </c>
    </row>
    <row r="275" spans="1:7" ht="14.85" customHeight="1">
      <c r="A275" s="11"/>
      <c r="B275" s="114" t="s">
        <v>78</v>
      </c>
      <c r="C275" s="82" t="s">
        <v>22</v>
      </c>
      <c r="D275" s="121">
        <v>80</v>
      </c>
      <c r="E275" s="70">
        <v>60</v>
      </c>
      <c r="F275" s="94">
        <v>60</v>
      </c>
      <c r="G275" s="70">
        <v>66</v>
      </c>
    </row>
    <row r="276" spans="1:7" ht="14.85" customHeight="1">
      <c r="A276" s="11"/>
      <c r="B276" s="114" t="s">
        <v>79</v>
      </c>
      <c r="C276" s="82" t="s">
        <v>14</v>
      </c>
      <c r="D276" s="121">
        <v>150</v>
      </c>
      <c r="E276" s="70">
        <v>113</v>
      </c>
      <c r="F276" s="94">
        <v>113</v>
      </c>
      <c r="G276" s="70">
        <v>124</v>
      </c>
    </row>
    <row r="277" spans="1:7" ht="14.85" customHeight="1">
      <c r="A277" s="11"/>
      <c r="B277" s="114" t="s">
        <v>80</v>
      </c>
      <c r="C277" s="82" t="s">
        <v>15</v>
      </c>
      <c r="D277" s="123">
        <v>99</v>
      </c>
      <c r="E277" s="76">
        <v>75</v>
      </c>
      <c r="F277" s="76">
        <v>75</v>
      </c>
      <c r="G277" s="76">
        <v>83</v>
      </c>
    </row>
    <row r="278" spans="1:7" ht="14.85" customHeight="1">
      <c r="A278" s="11" t="s">
        <v>5</v>
      </c>
      <c r="B278" s="6">
        <v>69</v>
      </c>
      <c r="C278" s="82" t="s">
        <v>285</v>
      </c>
      <c r="D278" s="76">
        <f t="shared" ref="D278:F278" si="53">SUM(D273:D277)</f>
        <v>12934</v>
      </c>
      <c r="E278" s="76">
        <f t="shared" si="53"/>
        <v>16658</v>
      </c>
      <c r="F278" s="76">
        <f t="shared" si="53"/>
        <v>16658</v>
      </c>
      <c r="G278" s="76">
        <v>20697</v>
      </c>
    </row>
    <row r="279" spans="1:7" ht="14.85" customHeight="1">
      <c r="A279" s="11"/>
      <c r="B279" s="6"/>
      <c r="C279" s="82"/>
      <c r="D279" s="70"/>
      <c r="E279" s="70"/>
      <c r="F279" s="70"/>
      <c r="G279" s="107"/>
    </row>
    <row r="280" spans="1:7" ht="14.85" customHeight="1">
      <c r="A280" s="11"/>
      <c r="B280" s="6">
        <v>70</v>
      </c>
      <c r="C280" s="82" t="s">
        <v>160</v>
      </c>
      <c r="D280" s="66"/>
      <c r="E280" s="66"/>
      <c r="F280" s="66"/>
      <c r="G280" s="68"/>
    </row>
    <row r="281" spans="1:7" ht="14.85" customHeight="1">
      <c r="A281" s="11"/>
      <c r="B281" s="6" t="s">
        <v>102</v>
      </c>
      <c r="C281" s="82" t="s">
        <v>21</v>
      </c>
      <c r="D281" s="70">
        <v>23390</v>
      </c>
      <c r="E281" s="70">
        <v>45805</v>
      </c>
      <c r="F281" s="94">
        <v>45805</v>
      </c>
      <c r="G281" s="70">
        <v>42737</v>
      </c>
    </row>
    <row r="282" spans="1:7" ht="14.85" customHeight="1">
      <c r="A282" s="11"/>
      <c r="B282" s="6" t="s">
        <v>340</v>
      </c>
      <c r="C282" s="82" t="s">
        <v>108</v>
      </c>
      <c r="D282" s="69">
        <v>0</v>
      </c>
      <c r="E282" s="69">
        <v>0</v>
      </c>
      <c r="F282" s="69">
        <v>0</v>
      </c>
      <c r="G282" s="70">
        <v>8397</v>
      </c>
    </row>
    <row r="283" spans="1:7" ht="14.85" customHeight="1">
      <c r="A283" s="11"/>
      <c r="B283" s="114" t="s">
        <v>105</v>
      </c>
      <c r="C283" s="82" t="s">
        <v>22</v>
      </c>
      <c r="D283" s="70">
        <v>80</v>
      </c>
      <c r="E283" s="70">
        <v>60</v>
      </c>
      <c r="F283" s="94">
        <v>60</v>
      </c>
      <c r="G283" s="70">
        <v>66</v>
      </c>
    </row>
    <row r="284" spans="1:7" ht="14.85" customHeight="1">
      <c r="A284" s="11"/>
      <c r="B284" s="114" t="s">
        <v>42</v>
      </c>
      <c r="C284" s="82" t="s">
        <v>14</v>
      </c>
      <c r="D284" s="70">
        <v>150</v>
      </c>
      <c r="E284" s="70">
        <v>113</v>
      </c>
      <c r="F284" s="94">
        <v>113</v>
      </c>
      <c r="G284" s="70">
        <v>123</v>
      </c>
    </row>
    <row r="285" spans="1:7" ht="14.85" customHeight="1">
      <c r="A285" s="11"/>
      <c r="B285" s="114" t="s">
        <v>43</v>
      </c>
      <c r="C285" s="82" t="s">
        <v>15</v>
      </c>
      <c r="D285" s="70">
        <v>100</v>
      </c>
      <c r="E285" s="70">
        <v>75</v>
      </c>
      <c r="F285" s="94">
        <v>75</v>
      </c>
      <c r="G285" s="70">
        <v>83</v>
      </c>
    </row>
    <row r="286" spans="1:7" ht="14.85" customHeight="1">
      <c r="A286" s="11" t="s">
        <v>5</v>
      </c>
      <c r="B286" s="6">
        <v>70</v>
      </c>
      <c r="C286" s="82" t="s">
        <v>160</v>
      </c>
      <c r="D286" s="62">
        <f t="shared" ref="D286:F286" si="54">SUM(D281:D285)</f>
        <v>23720</v>
      </c>
      <c r="E286" s="62">
        <f t="shared" si="54"/>
        <v>46053</v>
      </c>
      <c r="F286" s="62">
        <f t="shared" si="54"/>
        <v>46053</v>
      </c>
      <c r="G286" s="62">
        <v>51406</v>
      </c>
    </row>
    <row r="287" spans="1:7" ht="14.85" customHeight="1">
      <c r="A287" s="11"/>
      <c r="B287" s="6"/>
      <c r="C287" s="82"/>
      <c r="D287" s="70"/>
      <c r="E287" s="70"/>
      <c r="F287" s="70"/>
      <c r="G287" s="70"/>
    </row>
    <row r="288" spans="1:7" ht="14.85" customHeight="1">
      <c r="A288" s="11"/>
      <c r="B288" s="6">
        <v>71</v>
      </c>
      <c r="C288" s="82" t="s">
        <v>184</v>
      </c>
      <c r="D288" s="66"/>
      <c r="E288" s="70"/>
      <c r="F288" s="66"/>
      <c r="G288" s="107"/>
    </row>
    <row r="289" spans="1:7" ht="14.85" customHeight="1">
      <c r="A289" s="11"/>
      <c r="B289" s="6">
        <v>71</v>
      </c>
      <c r="C289" s="82" t="s">
        <v>140</v>
      </c>
      <c r="D289" s="70"/>
      <c r="E289" s="70"/>
      <c r="F289" s="66"/>
      <c r="G289" s="107"/>
    </row>
    <row r="290" spans="1:7" ht="14.85" customHeight="1">
      <c r="A290" s="11"/>
      <c r="B290" s="6" t="s">
        <v>141</v>
      </c>
      <c r="C290" s="82" t="s">
        <v>21</v>
      </c>
      <c r="D290" s="70">
        <v>12380</v>
      </c>
      <c r="E290" s="70">
        <v>16211</v>
      </c>
      <c r="F290" s="70">
        <v>16211</v>
      </c>
      <c r="G290" s="70">
        <v>13899</v>
      </c>
    </row>
    <row r="291" spans="1:7" ht="14.85" customHeight="1">
      <c r="A291" s="11"/>
      <c r="B291" s="6" t="s">
        <v>299</v>
      </c>
      <c r="C291" s="82" t="s">
        <v>108</v>
      </c>
      <c r="D291" s="69">
        <v>0</v>
      </c>
      <c r="E291" s="70">
        <v>123</v>
      </c>
      <c r="F291" s="70">
        <v>123</v>
      </c>
      <c r="G291" s="70">
        <v>3559</v>
      </c>
    </row>
    <row r="292" spans="1:7" ht="14.85" customHeight="1">
      <c r="A292" s="11"/>
      <c r="B292" s="114" t="s">
        <v>142</v>
      </c>
      <c r="C292" s="82" t="s">
        <v>22</v>
      </c>
      <c r="D292" s="70">
        <v>80</v>
      </c>
      <c r="E292" s="70">
        <v>60</v>
      </c>
      <c r="F292" s="70">
        <v>60</v>
      </c>
      <c r="G292" s="70">
        <v>66</v>
      </c>
    </row>
    <row r="293" spans="1:7" ht="14.85" customHeight="1">
      <c r="A293" s="11"/>
      <c r="B293" s="114" t="s">
        <v>143</v>
      </c>
      <c r="C293" s="82" t="s">
        <v>14</v>
      </c>
      <c r="D293" s="70">
        <v>250</v>
      </c>
      <c r="E293" s="70">
        <v>188</v>
      </c>
      <c r="F293" s="70">
        <v>188</v>
      </c>
      <c r="G293" s="70">
        <v>207</v>
      </c>
    </row>
    <row r="294" spans="1:7" ht="14.85" customHeight="1">
      <c r="A294" s="11"/>
      <c r="B294" s="114" t="s">
        <v>138</v>
      </c>
      <c r="C294" s="82" t="s">
        <v>15</v>
      </c>
      <c r="D294" s="70">
        <v>200</v>
      </c>
      <c r="E294" s="70">
        <v>150</v>
      </c>
      <c r="F294" s="70">
        <v>150</v>
      </c>
      <c r="G294" s="70">
        <v>165</v>
      </c>
    </row>
    <row r="295" spans="1:7" ht="14.85" customHeight="1">
      <c r="A295" s="11" t="s">
        <v>5</v>
      </c>
      <c r="B295" s="6">
        <v>71</v>
      </c>
      <c r="C295" s="82" t="s">
        <v>140</v>
      </c>
      <c r="D295" s="62">
        <f>SUM(D290:D294)</f>
        <v>12910</v>
      </c>
      <c r="E295" s="62">
        <f t="shared" ref="E295:F295" si="55">SUM(E290:E294)</f>
        <v>16732</v>
      </c>
      <c r="F295" s="62">
        <f t="shared" si="55"/>
        <v>16732</v>
      </c>
      <c r="G295" s="62">
        <v>17896</v>
      </c>
    </row>
    <row r="296" spans="1:7" ht="14.85" customHeight="1">
      <c r="A296" s="11" t="s">
        <v>5</v>
      </c>
      <c r="B296" s="6">
        <v>71</v>
      </c>
      <c r="C296" s="82" t="s">
        <v>185</v>
      </c>
      <c r="D296" s="62">
        <f t="shared" ref="D296:F296" si="56">D295</f>
        <v>12910</v>
      </c>
      <c r="E296" s="62">
        <f t="shared" si="56"/>
        <v>16732</v>
      </c>
      <c r="F296" s="62">
        <f t="shared" si="56"/>
        <v>16732</v>
      </c>
      <c r="G296" s="62">
        <v>17896</v>
      </c>
    </row>
    <row r="297" spans="1:7" ht="14.85" customHeight="1">
      <c r="A297" s="11"/>
      <c r="B297" s="6"/>
      <c r="C297" s="82"/>
      <c r="D297" s="70"/>
      <c r="E297" s="70"/>
      <c r="F297" s="70"/>
      <c r="G297" s="107"/>
    </row>
    <row r="298" spans="1:7" ht="14.85" customHeight="1">
      <c r="A298" s="11"/>
      <c r="B298" s="6">
        <v>72</v>
      </c>
      <c r="C298" s="82" t="s">
        <v>158</v>
      </c>
      <c r="D298" s="70"/>
      <c r="E298" s="70"/>
      <c r="F298" s="70"/>
      <c r="G298" s="107"/>
    </row>
    <row r="299" spans="1:7" ht="14.85" customHeight="1">
      <c r="A299" s="11"/>
      <c r="B299" s="6" t="s">
        <v>154</v>
      </c>
      <c r="C299" s="82" t="s">
        <v>21</v>
      </c>
      <c r="D299" s="70">
        <v>19410</v>
      </c>
      <c r="E299" s="70">
        <v>28016</v>
      </c>
      <c r="F299" s="70">
        <v>28016</v>
      </c>
      <c r="G299" s="70">
        <v>27276</v>
      </c>
    </row>
    <row r="300" spans="1:7" ht="14.85" customHeight="1">
      <c r="A300" s="11"/>
      <c r="B300" s="6" t="s">
        <v>341</v>
      </c>
      <c r="C300" s="82" t="s">
        <v>108</v>
      </c>
      <c r="D300" s="69">
        <v>0</v>
      </c>
      <c r="E300" s="69">
        <v>0</v>
      </c>
      <c r="F300" s="69">
        <v>0</v>
      </c>
      <c r="G300" s="70">
        <v>10816</v>
      </c>
    </row>
    <row r="301" spans="1:7" ht="14.85" customHeight="1">
      <c r="A301" s="11"/>
      <c r="B301" s="6" t="s">
        <v>155</v>
      </c>
      <c r="C301" s="82" t="s">
        <v>22</v>
      </c>
      <c r="D301" s="70">
        <v>100</v>
      </c>
      <c r="E301" s="70">
        <v>75</v>
      </c>
      <c r="F301" s="70">
        <v>75</v>
      </c>
      <c r="G301" s="70">
        <v>83</v>
      </c>
    </row>
    <row r="302" spans="1:7" ht="14.85" customHeight="1">
      <c r="A302" s="11"/>
      <c r="B302" s="6" t="s">
        <v>156</v>
      </c>
      <c r="C302" s="82" t="s">
        <v>14</v>
      </c>
      <c r="D302" s="70">
        <v>150</v>
      </c>
      <c r="E302" s="70">
        <v>113</v>
      </c>
      <c r="F302" s="70">
        <v>113</v>
      </c>
      <c r="G302" s="70">
        <v>124</v>
      </c>
    </row>
    <row r="303" spans="1:7" ht="14.85" customHeight="1">
      <c r="A303" s="11"/>
      <c r="B303" s="6" t="s">
        <v>157</v>
      </c>
      <c r="C303" s="82" t="s">
        <v>15</v>
      </c>
      <c r="D303" s="70">
        <v>50</v>
      </c>
      <c r="E303" s="70">
        <v>38</v>
      </c>
      <c r="F303" s="70">
        <v>38</v>
      </c>
      <c r="G303" s="70">
        <v>42</v>
      </c>
    </row>
    <row r="304" spans="1:7" ht="14.85" customHeight="1">
      <c r="A304" s="11" t="s">
        <v>5</v>
      </c>
      <c r="B304" s="6">
        <v>72</v>
      </c>
      <c r="C304" s="82" t="s">
        <v>158</v>
      </c>
      <c r="D304" s="62">
        <f>SUM(D299:D303)</f>
        <v>19710</v>
      </c>
      <c r="E304" s="62">
        <f t="shared" ref="E304:F304" si="57">SUM(E299:E303)</f>
        <v>28242</v>
      </c>
      <c r="F304" s="62">
        <f t="shared" si="57"/>
        <v>28242</v>
      </c>
      <c r="G304" s="62">
        <v>38341</v>
      </c>
    </row>
    <row r="305" spans="1:7" ht="14.85" customHeight="1">
      <c r="A305" s="11"/>
      <c r="B305" s="6"/>
      <c r="C305" s="82"/>
      <c r="D305" s="69"/>
      <c r="E305" s="70"/>
      <c r="F305" s="70"/>
      <c r="G305" s="107"/>
    </row>
    <row r="306" spans="1:7" ht="14.85" customHeight="1">
      <c r="A306" s="11"/>
      <c r="B306" s="6">
        <v>73</v>
      </c>
      <c r="C306" s="82" t="s">
        <v>163</v>
      </c>
      <c r="D306" s="69"/>
      <c r="E306" s="70"/>
      <c r="F306" s="70"/>
      <c r="G306" s="107"/>
    </row>
    <row r="307" spans="1:7" ht="14.85" customHeight="1">
      <c r="A307" s="11"/>
      <c r="B307" s="6" t="s">
        <v>165</v>
      </c>
      <c r="C307" s="82" t="s">
        <v>21</v>
      </c>
      <c r="D307" s="70">
        <v>25431</v>
      </c>
      <c r="E307" s="70">
        <v>38571</v>
      </c>
      <c r="F307" s="70">
        <v>38571</v>
      </c>
      <c r="G307" s="70">
        <v>38710</v>
      </c>
    </row>
    <row r="308" spans="1:7" ht="14.85" customHeight="1">
      <c r="A308" s="11"/>
      <c r="B308" s="6" t="s">
        <v>342</v>
      </c>
      <c r="C308" s="82" t="s">
        <v>108</v>
      </c>
      <c r="D308" s="69">
        <v>0</v>
      </c>
      <c r="E308" s="69">
        <v>0</v>
      </c>
      <c r="F308" s="69">
        <v>0</v>
      </c>
      <c r="G308" s="70">
        <v>7454</v>
      </c>
    </row>
    <row r="309" spans="1:7" ht="14.85" customHeight="1">
      <c r="A309" s="11"/>
      <c r="B309" s="6" t="s">
        <v>164</v>
      </c>
      <c r="C309" s="82" t="s">
        <v>15</v>
      </c>
      <c r="D309" s="70">
        <v>500</v>
      </c>
      <c r="E309" s="70">
        <v>375</v>
      </c>
      <c r="F309" s="70">
        <v>375</v>
      </c>
      <c r="G309" s="70">
        <v>413</v>
      </c>
    </row>
    <row r="310" spans="1:7" ht="14.85" customHeight="1">
      <c r="A310" s="11" t="s">
        <v>5</v>
      </c>
      <c r="B310" s="6">
        <v>73</v>
      </c>
      <c r="C310" s="82" t="s">
        <v>163</v>
      </c>
      <c r="D310" s="62">
        <f>SUM(D307:D309)</f>
        <v>25931</v>
      </c>
      <c r="E310" s="62">
        <f t="shared" ref="E310:F310" si="58">SUM(E307:E309)</f>
        <v>38946</v>
      </c>
      <c r="F310" s="62">
        <f t="shared" si="58"/>
        <v>38946</v>
      </c>
      <c r="G310" s="62">
        <v>46577</v>
      </c>
    </row>
    <row r="311" spans="1:7" ht="14.85" customHeight="1">
      <c r="A311" s="11"/>
      <c r="B311" s="6"/>
      <c r="C311" s="82"/>
      <c r="D311" s="70"/>
      <c r="E311" s="70"/>
      <c r="F311" s="70"/>
      <c r="G311" s="70"/>
    </row>
    <row r="312" spans="1:7" ht="26.4">
      <c r="A312" s="11"/>
      <c r="B312" s="6">
        <v>74</v>
      </c>
      <c r="C312" s="82" t="s">
        <v>201</v>
      </c>
      <c r="D312" s="70"/>
      <c r="E312" s="70"/>
      <c r="F312" s="70"/>
      <c r="G312" s="70"/>
    </row>
    <row r="313" spans="1:7" ht="14.85" customHeight="1">
      <c r="A313" s="11"/>
      <c r="B313" s="6" t="s">
        <v>202</v>
      </c>
      <c r="C313" s="82" t="s">
        <v>21</v>
      </c>
      <c r="D313" s="70">
        <v>9901</v>
      </c>
      <c r="E313" s="70">
        <v>12759</v>
      </c>
      <c r="F313" s="70">
        <v>12759</v>
      </c>
      <c r="G313" s="70">
        <v>15017</v>
      </c>
    </row>
    <row r="314" spans="1:7" ht="14.85" customHeight="1">
      <c r="A314" s="11"/>
      <c r="B314" s="6" t="s">
        <v>343</v>
      </c>
      <c r="C314" s="82" t="s">
        <v>108</v>
      </c>
      <c r="D314" s="69">
        <v>0</v>
      </c>
      <c r="E314" s="69">
        <v>0</v>
      </c>
      <c r="F314" s="69">
        <v>0</v>
      </c>
      <c r="G314" s="70">
        <v>7686</v>
      </c>
    </row>
    <row r="315" spans="1:7" ht="14.85" customHeight="1">
      <c r="A315" s="11"/>
      <c r="B315" s="6" t="s">
        <v>259</v>
      </c>
      <c r="C315" s="82" t="s">
        <v>14</v>
      </c>
      <c r="D315" s="70">
        <v>100</v>
      </c>
      <c r="E315" s="70">
        <v>75</v>
      </c>
      <c r="F315" s="70">
        <v>75</v>
      </c>
      <c r="G315" s="70">
        <v>83</v>
      </c>
    </row>
    <row r="316" spans="1:7" ht="14.85" customHeight="1">
      <c r="A316" s="11"/>
      <c r="B316" s="6" t="s">
        <v>362</v>
      </c>
      <c r="C316" s="101" t="s">
        <v>361</v>
      </c>
      <c r="D316" s="69">
        <v>0</v>
      </c>
      <c r="E316" s="69">
        <v>0</v>
      </c>
      <c r="F316" s="69">
        <v>0</v>
      </c>
      <c r="G316" s="70">
        <v>500</v>
      </c>
    </row>
    <row r="317" spans="1:7" ht="26.4">
      <c r="A317" s="77" t="s">
        <v>5</v>
      </c>
      <c r="B317" s="96">
        <v>74</v>
      </c>
      <c r="C317" s="97" t="s">
        <v>201</v>
      </c>
      <c r="D317" s="62">
        <f>SUM(D313:D316)</f>
        <v>10001</v>
      </c>
      <c r="E317" s="62">
        <f t="shared" ref="E317:F317" si="59">SUM(E313:E316)</f>
        <v>12834</v>
      </c>
      <c r="F317" s="62">
        <f t="shared" si="59"/>
        <v>12834</v>
      </c>
      <c r="G317" s="62">
        <v>23286</v>
      </c>
    </row>
    <row r="318" spans="1:7" ht="14.85" customHeight="1">
      <c r="A318" s="11"/>
      <c r="B318" s="6"/>
      <c r="C318" s="82"/>
      <c r="D318" s="70"/>
      <c r="E318" s="70"/>
      <c r="F318" s="70"/>
      <c r="G318" s="70"/>
    </row>
    <row r="319" spans="1:7" ht="14.85" customHeight="1">
      <c r="A319" s="11"/>
      <c r="B319" s="6">
        <v>75</v>
      </c>
      <c r="C319" s="82" t="s">
        <v>282</v>
      </c>
      <c r="D319" s="70"/>
      <c r="E319" s="70"/>
      <c r="F319" s="70"/>
      <c r="G319" s="70"/>
    </row>
    <row r="320" spans="1:7" ht="14.85" customHeight="1">
      <c r="A320" s="11"/>
      <c r="B320" s="6" t="s">
        <v>203</v>
      </c>
      <c r="C320" s="82" t="s">
        <v>21</v>
      </c>
      <c r="D320" s="69">
        <v>0</v>
      </c>
      <c r="E320" s="70">
        <v>7106</v>
      </c>
      <c r="F320" s="70">
        <v>7106</v>
      </c>
      <c r="G320" s="70">
        <v>2234</v>
      </c>
    </row>
    <row r="321" spans="1:7" ht="15" customHeight="1">
      <c r="A321" s="11"/>
      <c r="B321" s="6" t="s">
        <v>344</v>
      </c>
      <c r="C321" s="82" t="s">
        <v>108</v>
      </c>
      <c r="D321" s="69">
        <v>0</v>
      </c>
      <c r="E321" s="69">
        <v>0</v>
      </c>
      <c r="F321" s="69">
        <v>0</v>
      </c>
      <c r="G321" s="70">
        <v>6308</v>
      </c>
    </row>
    <row r="322" spans="1:7" ht="15" customHeight="1">
      <c r="A322" s="11"/>
      <c r="B322" s="6" t="s">
        <v>260</v>
      </c>
      <c r="C322" s="82" t="s">
        <v>14</v>
      </c>
      <c r="D322" s="70">
        <v>100</v>
      </c>
      <c r="E322" s="70">
        <v>75</v>
      </c>
      <c r="F322" s="70">
        <v>75</v>
      </c>
      <c r="G322" s="70">
        <v>83</v>
      </c>
    </row>
    <row r="323" spans="1:7" ht="26.4">
      <c r="A323" s="11" t="s">
        <v>5</v>
      </c>
      <c r="B323" s="6">
        <v>75</v>
      </c>
      <c r="C323" s="82" t="s">
        <v>282</v>
      </c>
      <c r="D323" s="62">
        <f>SUM(D320:D322)</f>
        <v>100</v>
      </c>
      <c r="E323" s="62">
        <f t="shared" ref="E323:F323" si="60">SUM(E320:E322)</f>
        <v>7181</v>
      </c>
      <c r="F323" s="62">
        <f t="shared" si="60"/>
        <v>7181</v>
      </c>
      <c r="G323" s="62">
        <v>8625</v>
      </c>
    </row>
    <row r="324" spans="1:7" ht="15" customHeight="1">
      <c r="A324" s="11"/>
      <c r="B324" s="6"/>
      <c r="C324" s="82"/>
      <c r="D324" s="69"/>
      <c r="E324" s="69"/>
      <c r="F324" s="70"/>
      <c r="G324" s="70"/>
    </row>
    <row r="325" spans="1:7" ht="26.4">
      <c r="A325" s="11"/>
      <c r="B325" s="6">
        <v>76</v>
      </c>
      <c r="C325" s="82" t="s">
        <v>283</v>
      </c>
      <c r="D325" s="69"/>
      <c r="E325" s="69"/>
      <c r="F325" s="70"/>
      <c r="G325" s="70"/>
    </row>
    <row r="326" spans="1:7" ht="15" customHeight="1">
      <c r="A326" s="11"/>
      <c r="B326" s="6" t="s">
        <v>238</v>
      </c>
      <c r="C326" s="82" t="s">
        <v>21</v>
      </c>
      <c r="D326" s="69">
        <v>0</v>
      </c>
      <c r="E326" s="70">
        <v>5587</v>
      </c>
      <c r="F326" s="70">
        <v>5587</v>
      </c>
      <c r="G326" s="70">
        <v>4666</v>
      </c>
    </row>
    <row r="327" spans="1:7" ht="15" customHeight="1">
      <c r="A327" s="11"/>
      <c r="B327" s="6" t="s">
        <v>345</v>
      </c>
      <c r="C327" s="82" t="s">
        <v>108</v>
      </c>
      <c r="D327" s="69">
        <v>0</v>
      </c>
      <c r="E327" s="69">
        <v>0</v>
      </c>
      <c r="F327" s="69">
        <v>0</v>
      </c>
      <c r="G327" s="70">
        <v>3977</v>
      </c>
    </row>
    <row r="328" spans="1:7" ht="26.4">
      <c r="A328" s="11" t="s">
        <v>5</v>
      </c>
      <c r="B328" s="6">
        <v>76</v>
      </c>
      <c r="C328" s="82" t="s">
        <v>283</v>
      </c>
      <c r="D328" s="61">
        <f t="shared" ref="D328:F328" si="61">SUM(D326:D327)</f>
        <v>0</v>
      </c>
      <c r="E328" s="62">
        <f t="shared" si="61"/>
        <v>5587</v>
      </c>
      <c r="F328" s="62">
        <f t="shared" si="61"/>
        <v>5587</v>
      </c>
      <c r="G328" s="62">
        <v>8643</v>
      </c>
    </row>
    <row r="329" spans="1:7" ht="10.95" customHeight="1">
      <c r="A329" s="11"/>
      <c r="B329" s="6"/>
      <c r="C329" s="82"/>
      <c r="D329" s="69"/>
      <c r="E329" s="70"/>
      <c r="F329" s="70"/>
      <c r="G329" s="70"/>
    </row>
    <row r="330" spans="1:7" ht="31.2" customHeight="1">
      <c r="A330" s="11"/>
      <c r="B330" s="6">
        <v>78</v>
      </c>
      <c r="C330" s="82" t="s">
        <v>296</v>
      </c>
      <c r="D330" s="69"/>
      <c r="E330" s="69"/>
      <c r="F330" s="70"/>
      <c r="G330" s="70"/>
    </row>
    <row r="331" spans="1:7" ht="15" customHeight="1">
      <c r="A331" s="11"/>
      <c r="B331" s="6" t="s">
        <v>297</v>
      </c>
      <c r="C331" s="82" t="s">
        <v>21</v>
      </c>
      <c r="D331" s="69">
        <v>0</v>
      </c>
      <c r="E331" s="70">
        <v>7330</v>
      </c>
      <c r="F331" s="70">
        <f>7330-4040</f>
        <v>3290</v>
      </c>
      <c r="G331" s="70">
        <v>3588</v>
      </c>
    </row>
    <row r="332" spans="1:7" ht="15" customHeight="1">
      <c r="A332" s="11"/>
      <c r="B332" s="6" t="s">
        <v>346</v>
      </c>
      <c r="C332" s="82" t="s">
        <v>108</v>
      </c>
      <c r="D332" s="69">
        <v>0</v>
      </c>
      <c r="E332" s="69">
        <v>0</v>
      </c>
      <c r="F332" s="69">
        <v>0</v>
      </c>
      <c r="G332" s="70">
        <v>4203</v>
      </c>
    </row>
    <row r="333" spans="1:7" ht="15" customHeight="1">
      <c r="A333" s="11"/>
      <c r="B333" s="6" t="s">
        <v>327</v>
      </c>
      <c r="C333" s="82" t="s">
        <v>328</v>
      </c>
      <c r="D333" s="69">
        <v>0</v>
      </c>
      <c r="E333" s="69">
        <v>0</v>
      </c>
      <c r="F333" s="70">
        <v>4040</v>
      </c>
      <c r="G333" s="70">
        <v>3001</v>
      </c>
    </row>
    <row r="334" spans="1:7" ht="27" customHeight="1">
      <c r="A334" s="11" t="s">
        <v>5</v>
      </c>
      <c r="B334" s="6">
        <v>78</v>
      </c>
      <c r="C334" s="82" t="s">
        <v>296</v>
      </c>
      <c r="D334" s="61">
        <f>SUM(D331:D333)</f>
        <v>0</v>
      </c>
      <c r="E334" s="62">
        <f t="shared" ref="E334:F334" si="62">SUM(E331:E333)</f>
        <v>7330</v>
      </c>
      <c r="F334" s="62">
        <f t="shared" si="62"/>
        <v>7330</v>
      </c>
      <c r="G334" s="62">
        <v>10792</v>
      </c>
    </row>
    <row r="335" spans="1:7" ht="15" customHeight="1">
      <c r="A335" s="11" t="s">
        <v>5</v>
      </c>
      <c r="B335" s="120">
        <v>3.1030000000000002</v>
      </c>
      <c r="C335" s="80" t="s">
        <v>81</v>
      </c>
      <c r="D335" s="76">
        <f t="shared" ref="D335:F335" si="63">D278+D270+D263+D254+D246+D286+D296+D304+D310+D317+D323+D328+D232+D334+D236</f>
        <v>314450</v>
      </c>
      <c r="E335" s="76">
        <f t="shared" si="63"/>
        <v>972455</v>
      </c>
      <c r="F335" s="76">
        <f t="shared" si="63"/>
        <v>972455</v>
      </c>
      <c r="G335" s="76">
        <v>1090152</v>
      </c>
    </row>
    <row r="336" spans="1:7" ht="15" customHeight="1">
      <c r="A336" s="11" t="s">
        <v>5</v>
      </c>
      <c r="B336" s="81">
        <v>3</v>
      </c>
      <c r="C336" s="82" t="s">
        <v>64</v>
      </c>
      <c r="D336" s="62">
        <f t="shared" ref="D336:F336" si="64">D335</f>
        <v>314450</v>
      </c>
      <c r="E336" s="62">
        <f t="shared" si="64"/>
        <v>972455</v>
      </c>
      <c r="F336" s="62">
        <f t="shared" si="64"/>
        <v>972455</v>
      </c>
      <c r="G336" s="62">
        <v>1090152</v>
      </c>
    </row>
    <row r="337" spans="1:7" ht="10.95" customHeight="1">
      <c r="A337" s="11"/>
      <c r="B337" s="81"/>
      <c r="C337" s="82"/>
      <c r="D337" s="66"/>
      <c r="E337" s="66"/>
      <c r="F337" s="66"/>
      <c r="G337" s="68"/>
    </row>
    <row r="338" spans="1:7" ht="14.4" customHeight="1">
      <c r="A338" s="11"/>
      <c r="B338" s="81">
        <v>4</v>
      </c>
      <c r="C338" s="82" t="s">
        <v>82</v>
      </c>
      <c r="D338" s="88"/>
      <c r="E338" s="88"/>
      <c r="F338" s="88"/>
      <c r="G338" s="90"/>
    </row>
    <row r="339" spans="1:7" ht="14.4" customHeight="1">
      <c r="A339" s="11"/>
      <c r="B339" s="120">
        <v>4.2</v>
      </c>
      <c r="C339" s="80" t="s">
        <v>83</v>
      </c>
      <c r="D339" s="88"/>
      <c r="E339" s="88"/>
      <c r="F339" s="88"/>
      <c r="G339" s="90"/>
    </row>
    <row r="340" spans="1:7" ht="14.4" customHeight="1">
      <c r="A340" s="11"/>
      <c r="B340" s="103">
        <v>29</v>
      </c>
      <c r="C340" s="82" t="s">
        <v>207</v>
      </c>
      <c r="D340" s="121"/>
      <c r="E340" s="69"/>
      <c r="F340" s="70"/>
      <c r="G340" s="69"/>
    </row>
    <row r="341" spans="1:7" ht="14.4" customHeight="1">
      <c r="A341" s="11"/>
      <c r="B341" s="103">
        <v>70</v>
      </c>
      <c r="C341" s="82" t="s">
        <v>216</v>
      </c>
      <c r="D341" s="121"/>
      <c r="E341" s="69"/>
      <c r="F341" s="70"/>
      <c r="G341" s="69"/>
    </row>
    <row r="342" spans="1:7" ht="27" customHeight="1">
      <c r="A342" s="11"/>
      <c r="B342" s="81" t="s">
        <v>217</v>
      </c>
      <c r="C342" s="101" t="s">
        <v>315</v>
      </c>
      <c r="D342" s="104">
        <v>0</v>
      </c>
      <c r="E342" s="121">
        <v>1000</v>
      </c>
      <c r="F342" s="70">
        <v>1000</v>
      </c>
      <c r="G342" s="69">
        <v>0</v>
      </c>
    </row>
    <row r="343" spans="1:7" ht="15" customHeight="1">
      <c r="A343" s="11" t="s">
        <v>5</v>
      </c>
      <c r="B343" s="103">
        <v>70</v>
      </c>
      <c r="C343" s="82" t="s">
        <v>216</v>
      </c>
      <c r="D343" s="106">
        <f>D342</f>
        <v>0</v>
      </c>
      <c r="E343" s="134">
        <f t="shared" ref="E343:F343" si="65">E342</f>
        <v>1000</v>
      </c>
      <c r="F343" s="134">
        <f t="shared" si="65"/>
        <v>1000</v>
      </c>
      <c r="G343" s="106">
        <v>0</v>
      </c>
    </row>
    <row r="344" spans="1:7" ht="14.4" customHeight="1">
      <c r="A344" s="11" t="s">
        <v>5</v>
      </c>
      <c r="B344" s="103">
        <v>29</v>
      </c>
      <c r="C344" s="82" t="s">
        <v>207</v>
      </c>
      <c r="D344" s="106">
        <f t="shared" ref="D344:F344" si="66">D343</f>
        <v>0</v>
      </c>
      <c r="E344" s="134">
        <f t="shared" si="66"/>
        <v>1000</v>
      </c>
      <c r="F344" s="134">
        <f t="shared" si="66"/>
        <v>1000</v>
      </c>
      <c r="G344" s="106">
        <v>0</v>
      </c>
    </row>
    <row r="345" spans="1:7" ht="14.4" customHeight="1">
      <c r="A345" s="11" t="s">
        <v>5</v>
      </c>
      <c r="B345" s="120">
        <v>4.2</v>
      </c>
      <c r="C345" s="80" t="s">
        <v>83</v>
      </c>
      <c r="D345" s="75">
        <f t="shared" ref="D345:F345" si="67">D343</f>
        <v>0</v>
      </c>
      <c r="E345" s="76">
        <f t="shared" si="67"/>
        <v>1000</v>
      </c>
      <c r="F345" s="76">
        <f t="shared" si="67"/>
        <v>1000</v>
      </c>
      <c r="G345" s="75">
        <v>0</v>
      </c>
    </row>
    <row r="346" spans="1:7" ht="14.4" customHeight="1">
      <c r="A346" s="11" t="s">
        <v>5</v>
      </c>
      <c r="B346" s="81">
        <v>4</v>
      </c>
      <c r="C346" s="82" t="s">
        <v>82</v>
      </c>
      <c r="D346" s="75">
        <f t="shared" ref="D346:F346" si="68">D345</f>
        <v>0</v>
      </c>
      <c r="E346" s="76">
        <f t="shared" si="68"/>
        <v>1000</v>
      </c>
      <c r="F346" s="76">
        <f t="shared" si="68"/>
        <v>1000</v>
      </c>
      <c r="G346" s="75">
        <v>0</v>
      </c>
    </row>
    <row r="347" spans="1:7">
      <c r="A347" s="11"/>
      <c r="B347" s="81"/>
      <c r="C347" s="82"/>
      <c r="D347" s="70"/>
      <c r="E347" s="70"/>
      <c r="F347" s="66"/>
      <c r="G347" s="107"/>
    </row>
    <row r="348" spans="1:7" ht="14.85" customHeight="1">
      <c r="A348" s="11"/>
      <c r="B348" s="6">
        <v>80</v>
      </c>
      <c r="C348" s="82" t="s">
        <v>84</v>
      </c>
      <c r="D348" s="83"/>
      <c r="E348" s="83"/>
      <c r="F348" s="83"/>
      <c r="G348" s="84"/>
    </row>
    <row r="349" spans="1:7" ht="14.85" customHeight="1">
      <c r="A349" s="11"/>
      <c r="B349" s="113">
        <v>80.001000000000005</v>
      </c>
      <c r="C349" s="80" t="s">
        <v>45</v>
      </c>
      <c r="D349" s="83"/>
      <c r="E349" s="83"/>
      <c r="F349" s="83"/>
      <c r="G349" s="84"/>
    </row>
    <row r="350" spans="1:7" ht="14.85" customHeight="1">
      <c r="A350" s="11"/>
      <c r="B350" s="6">
        <v>60</v>
      </c>
      <c r="C350" s="82" t="s">
        <v>85</v>
      </c>
      <c r="D350" s="88"/>
      <c r="E350" s="88"/>
      <c r="F350" s="88"/>
      <c r="G350" s="90"/>
    </row>
    <row r="351" spans="1:7" ht="14.85" customHeight="1">
      <c r="A351" s="11"/>
      <c r="B351" s="114" t="s">
        <v>86</v>
      </c>
      <c r="C351" s="82" t="s">
        <v>21</v>
      </c>
      <c r="D351" s="70">
        <v>237939</v>
      </c>
      <c r="E351" s="70">
        <v>290399</v>
      </c>
      <c r="F351" s="70">
        <v>290399</v>
      </c>
      <c r="G351" s="70">
        <v>287673</v>
      </c>
    </row>
    <row r="352" spans="1:7" ht="14.85" customHeight="1">
      <c r="A352" s="11"/>
      <c r="B352" s="114" t="s">
        <v>347</v>
      </c>
      <c r="C352" s="82" t="s">
        <v>108</v>
      </c>
      <c r="D352" s="69">
        <v>0</v>
      </c>
      <c r="E352" s="69">
        <v>0</v>
      </c>
      <c r="F352" s="69">
        <v>0</v>
      </c>
      <c r="G352" s="70">
        <v>6030</v>
      </c>
    </row>
    <row r="353" spans="1:7" ht="14.85" customHeight="1">
      <c r="A353" s="11"/>
      <c r="B353" s="114" t="s">
        <v>87</v>
      </c>
      <c r="C353" s="82" t="s">
        <v>22</v>
      </c>
      <c r="D353" s="70">
        <v>1577</v>
      </c>
      <c r="E353" s="70">
        <v>1178</v>
      </c>
      <c r="F353" s="70">
        <v>1178</v>
      </c>
      <c r="G353" s="70">
        <v>1296</v>
      </c>
    </row>
    <row r="354" spans="1:7" ht="14.85" customHeight="1">
      <c r="A354" s="11"/>
      <c r="B354" s="114" t="s">
        <v>88</v>
      </c>
      <c r="C354" s="82" t="s">
        <v>14</v>
      </c>
      <c r="D354" s="70">
        <v>12949</v>
      </c>
      <c r="E354" s="70">
        <v>9713</v>
      </c>
      <c r="F354" s="70">
        <v>9713</v>
      </c>
      <c r="G354" s="70">
        <v>13495</v>
      </c>
    </row>
    <row r="355" spans="1:7" ht="14.85" customHeight="1">
      <c r="A355" s="11"/>
      <c r="B355" s="114" t="s">
        <v>62</v>
      </c>
      <c r="C355" s="82" t="s">
        <v>119</v>
      </c>
      <c r="D355" s="70">
        <v>10500</v>
      </c>
      <c r="E355" s="70">
        <v>6000</v>
      </c>
      <c r="F355" s="70">
        <v>6000</v>
      </c>
      <c r="G355" s="69">
        <v>0</v>
      </c>
    </row>
    <row r="356" spans="1:7" ht="14.85" customHeight="1">
      <c r="A356" s="11"/>
      <c r="B356" s="114" t="s">
        <v>89</v>
      </c>
      <c r="C356" s="82" t="s">
        <v>15</v>
      </c>
      <c r="D356" s="70">
        <v>7599</v>
      </c>
      <c r="E356" s="70">
        <v>5348</v>
      </c>
      <c r="F356" s="70">
        <v>5348</v>
      </c>
      <c r="G356" s="70">
        <v>6883</v>
      </c>
    </row>
    <row r="357" spans="1:7" ht="14.85" customHeight="1">
      <c r="A357" s="11"/>
      <c r="B357" s="114" t="s">
        <v>90</v>
      </c>
      <c r="C357" s="82" t="s">
        <v>47</v>
      </c>
      <c r="D357" s="100">
        <v>4068</v>
      </c>
      <c r="E357" s="100">
        <v>4651</v>
      </c>
      <c r="F357" s="100">
        <v>4651</v>
      </c>
      <c r="G357" s="100">
        <v>13116</v>
      </c>
    </row>
    <row r="358" spans="1:7" ht="14.85" customHeight="1">
      <c r="A358" s="11"/>
      <c r="B358" s="187" t="s">
        <v>294</v>
      </c>
      <c r="C358" s="99" t="s">
        <v>295</v>
      </c>
      <c r="D358" s="100">
        <v>400000</v>
      </c>
      <c r="E358" s="100">
        <v>200000</v>
      </c>
      <c r="F358" s="100">
        <v>200000</v>
      </c>
      <c r="G358" s="59">
        <v>0</v>
      </c>
    </row>
    <row r="359" spans="1:7" ht="26.4">
      <c r="A359" s="11"/>
      <c r="B359" s="114" t="s">
        <v>187</v>
      </c>
      <c r="C359" s="112" t="s">
        <v>188</v>
      </c>
      <c r="D359" s="70">
        <f>12996-67</f>
        <v>12929</v>
      </c>
      <c r="E359" s="70">
        <v>13000</v>
      </c>
      <c r="F359" s="70">
        <v>13000</v>
      </c>
      <c r="G359" s="70">
        <v>15135</v>
      </c>
    </row>
    <row r="360" spans="1:7" ht="26.4">
      <c r="A360" s="11"/>
      <c r="B360" s="114" t="s">
        <v>268</v>
      </c>
      <c r="C360" s="112" t="s">
        <v>269</v>
      </c>
      <c r="D360" s="70">
        <v>5830</v>
      </c>
      <c r="E360" s="69">
        <v>0</v>
      </c>
      <c r="F360" s="69">
        <v>0</v>
      </c>
      <c r="G360" s="70">
        <v>8330</v>
      </c>
    </row>
    <row r="361" spans="1:7" ht="14.85" customHeight="1">
      <c r="A361" s="77"/>
      <c r="B361" s="189" t="s">
        <v>312</v>
      </c>
      <c r="C361" s="181" t="s">
        <v>313</v>
      </c>
      <c r="D361" s="75">
        <v>0</v>
      </c>
      <c r="E361" s="76">
        <v>4000</v>
      </c>
      <c r="F361" s="76">
        <v>4000</v>
      </c>
      <c r="G361" s="76">
        <v>10000</v>
      </c>
    </row>
    <row r="362" spans="1:7" ht="39.6">
      <c r="A362" s="11"/>
      <c r="B362" s="114" t="s">
        <v>363</v>
      </c>
      <c r="C362" s="112" t="s">
        <v>364</v>
      </c>
      <c r="D362" s="69">
        <v>0</v>
      </c>
      <c r="E362" s="69">
        <v>0</v>
      </c>
      <c r="F362" s="69">
        <v>0</v>
      </c>
      <c r="G362" s="70">
        <v>10000</v>
      </c>
    </row>
    <row r="363" spans="1:7" ht="27" customHeight="1">
      <c r="A363" s="11"/>
      <c r="B363" s="114" t="s">
        <v>365</v>
      </c>
      <c r="C363" s="112" t="s">
        <v>366</v>
      </c>
      <c r="D363" s="69">
        <v>0</v>
      </c>
      <c r="E363" s="69">
        <v>0</v>
      </c>
      <c r="F363" s="69">
        <v>0</v>
      </c>
      <c r="G363" s="70">
        <v>10000</v>
      </c>
    </row>
    <row r="364" spans="1:7" ht="40.799999999999997" customHeight="1">
      <c r="A364" s="11"/>
      <c r="B364" s="114" t="s">
        <v>367</v>
      </c>
      <c r="C364" s="112" t="s">
        <v>378</v>
      </c>
      <c r="D364" s="75">
        <v>0</v>
      </c>
      <c r="E364" s="75">
        <v>0</v>
      </c>
      <c r="F364" s="75">
        <v>0</v>
      </c>
      <c r="G364" s="76">
        <v>10000</v>
      </c>
    </row>
    <row r="365" spans="1:7" ht="14.85" customHeight="1">
      <c r="A365" s="11" t="s">
        <v>5</v>
      </c>
      <c r="B365" s="6">
        <v>60</v>
      </c>
      <c r="C365" s="82" t="s">
        <v>85</v>
      </c>
      <c r="D365" s="76">
        <f>SUM(D351:D364)</f>
        <v>693391</v>
      </c>
      <c r="E365" s="76">
        <f t="shared" ref="E365:F365" si="69">SUM(E351:E364)</f>
        <v>534289</v>
      </c>
      <c r="F365" s="76">
        <f t="shared" si="69"/>
        <v>534289</v>
      </c>
      <c r="G365" s="76">
        <v>391958</v>
      </c>
    </row>
    <row r="366" spans="1:7" ht="14.85" customHeight="1">
      <c r="A366" s="11" t="s">
        <v>5</v>
      </c>
      <c r="B366" s="113">
        <v>80.001000000000005</v>
      </c>
      <c r="C366" s="80" t="s">
        <v>45</v>
      </c>
      <c r="D366" s="62">
        <f t="shared" ref="D366:F366" si="70">D365</f>
        <v>693391</v>
      </c>
      <c r="E366" s="62">
        <f t="shared" si="70"/>
        <v>534289</v>
      </c>
      <c r="F366" s="62">
        <f t="shared" si="70"/>
        <v>534289</v>
      </c>
      <c r="G366" s="62">
        <v>391958</v>
      </c>
    </row>
    <row r="367" spans="1:7">
      <c r="A367" s="11"/>
      <c r="B367" s="113"/>
      <c r="C367" s="80"/>
      <c r="D367" s="70"/>
      <c r="E367" s="70"/>
      <c r="F367" s="70"/>
      <c r="G367" s="107"/>
    </row>
    <row r="368" spans="1:7" ht="13.65" customHeight="1">
      <c r="A368" s="11"/>
      <c r="B368" s="113">
        <v>80.106999999999999</v>
      </c>
      <c r="C368" s="80" t="s">
        <v>57</v>
      </c>
      <c r="D368" s="88"/>
      <c r="E368" s="88"/>
      <c r="F368" s="88"/>
      <c r="G368" s="68"/>
    </row>
    <row r="369" spans="1:7" ht="29.1" customHeight="1">
      <c r="A369" s="11"/>
      <c r="B369" s="114" t="s">
        <v>63</v>
      </c>
      <c r="C369" s="101" t="s">
        <v>145</v>
      </c>
      <c r="D369" s="69">
        <v>0</v>
      </c>
      <c r="E369" s="70">
        <v>585</v>
      </c>
      <c r="F369" s="70">
        <v>585</v>
      </c>
      <c r="G369" s="69">
        <v>0</v>
      </c>
    </row>
    <row r="370" spans="1:7">
      <c r="A370" s="11"/>
      <c r="B370" s="113"/>
      <c r="C370" s="80"/>
      <c r="D370" s="88"/>
      <c r="E370" s="88"/>
      <c r="F370" s="88"/>
      <c r="G370" s="68"/>
    </row>
    <row r="371" spans="1:7" ht="14.85" customHeight="1">
      <c r="A371" s="11"/>
      <c r="B371" s="126">
        <v>61</v>
      </c>
      <c r="C371" s="82" t="s">
        <v>186</v>
      </c>
      <c r="D371" s="66"/>
      <c r="E371" s="66"/>
      <c r="F371" s="66"/>
      <c r="G371" s="68"/>
    </row>
    <row r="372" spans="1:7" ht="14.85" customHeight="1">
      <c r="A372" s="11"/>
      <c r="B372" s="114" t="s">
        <v>149</v>
      </c>
      <c r="C372" s="101" t="s">
        <v>150</v>
      </c>
      <c r="D372" s="100">
        <v>235555</v>
      </c>
      <c r="E372" s="100">
        <v>70000</v>
      </c>
      <c r="F372" s="100">
        <v>70000</v>
      </c>
      <c r="G372" s="100">
        <v>130000</v>
      </c>
    </row>
    <row r="373" spans="1:7" ht="14.85" customHeight="1">
      <c r="A373" s="11" t="s">
        <v>5</v>
      </c>
      <c r="B373" s="126">
        <v>61</v>
      </c>
      <c r="C373" s="82" t="s">
        <v>186</v>
      </c>
      <c r="D373" s="62">
        <f t="shared" ref="D373:F373" si="71">SUM(D372:D372)</f>
        <v>235555</v>
      </c>
      <c r="E373" s="62">
        <f t="shared" si="71"/>
        <v>70000</v>
      </c>
      <c r="F373" s="62">
        <f t="shared" si="71"/>
        <v>70000</v>
      </c>
      <c r="G373" s="62">
        <v>130000</v>
      </c>
    </row>
    <row r="374" spans="1:7" ht="14.85" customHeight="1">
      <c r="A374" s="11" t="s">
        <v>5</v>
      </c>
      <c r="B374" s="113">
        <v>80.106999999999999</v>
      </c>
      <c r="C374" s="80" t="s">
        <v>57</v>
      </c>
      <c r="D374" s="62">
        <f>D369+D373</f>
        <v>235555</v>
      </c>
      <c r="E374" s="62">
        <f t="shared" ref="E374:F374" si="72">E369+E373</f>
        <v>70585</v>
      </c>
      <c r="F374" s="62">
        <f t="shared" si="72"/>
        <v>70585</v>
      </c>
      <c r="G374" s="62">
        <v>130000</v>
      </c>
    </row>
    <row r="375" spans="1:7" ht="14.85" customHeight="1">
      <c r="A375" s="11" t="s">
        <v>5</v>
      </c>
      <c r="B375" s="6">
        <v>80</v>
      </c>
      <c r="C375" s="82" t="s">
        <v>84</v>
      </c>
      <c r="D375" s="76">
        <f t="shared" ref="D375:F375" si="73">D374+D366</f>
        <v>928946</v>
      </c>
      <c r="E375" s="76">
        <f t="shared" si="73"/>
        <v>604874</v>
      </c>
      <c r="F375" s="76">
        <f t="shared" si="73"/>
        <v>604874</v>
      </c>
      <c r="G375" s="76">
        <v>521958</v>
      </c>
    </row>
    <row r="376" spans="1:7" ht="14.85" customHeight="1">
      <c r="A376" s="11" t="s">
        <v>5</v>
      </c>
      <c r="B376" s="79">
        <v>2202</v>
      </c>
      <c r="C376" s="80" t="s">
        <v>11</v>
      </c>
      <c r="D376" s="62">
        <f t="shared" ref="D376:F376" si="74">D375+D346+D336+D225+D136</f>
        <v>6625078</v>
      </c>
      <c r="E376" s="62">
        <f t="shared" si="74"/>
        <v>11668256</v>
      </c>
      <c r="F376" s="62">
        <f t="shared" si="74"/>
        <v>11808256</v>
      </c>
      <c r="G376" s="62">
        <v>13478913</v>
      </c>
    </row>
    <row r="377" spans="1:7">
      <c r="A377" s="11"/>
      <c r="B377" s="79"/>
      <c r="C377" s="80"/>
      <c r="D377" s="70"/>
      <c r="E377" s="70"/>
      <c r="F377" s="66"/>
      <c r="G377" s="107"/>
    </row>
    <row r="378" spans="1:7" ht="13.65" customHeight="1">
      <c r="A378" s="11" t="s">
        <v>7</v>
      </c>
      <c r="B378" s="79">
        <v>2203</v>
      </c>
      <c r="C378" s="80" t="s">
        <v>1</v>
      </c>
      <c r="D378" s="83"/>
      <c r="E378" s="83"/>
      <c r="F378" s="83"/>
      <c r="G378" s="84"/>
    </row>
    <row r="379" spans="1:7" ht="13.65" customHeight="1">
      <c r="A379" s="11"/>
      <c r="B379" s="113">
        <v>1E-3</v>
      </c>
      <c r="C379" s="80" t="s">
        <v>45</v>
      </c>
      <c r="D379" s="83"/>
      <c r="E379" s="83"/>
      <c r="F379" s="83"/>
      <c r="G379" s="84"/>
    </row>
    <row r="380" spans="1:7" ht="13.65" customHeight="1">
      <c r="A380" s="11"/>
      <c r="B380" s="6">
        <v>60</v>
      </c>
      <c r="C380" s="82" t="s">
        <v>85</v>
      </c>
      <c r="D380" s="83"/>
      <c r="E380" s="83"/>
      <c r="F380" s="83"/>
      <c r="G380" s="84"/>
    </row>
    <row r="381" spans="1:7" ht="13.65" customHeight="1">
      <c r="A381" s="11"/>
      <c r="B381" s="114" t="s">
        <v>86</v>
      </c>
      <c r="C381" s="82" t="s">
        <v>21</v>
      </c>
      <c r="D381" s="121">
        <v>17800</v>
      </c>
      <c r="E381" s="70">
        <v>25804</v>
      </c>
      <c r="F381" s="94">
        <v>25804</v>
      </c>
      <c r="G381" s="100">
        <v>22898</v>
      </c>
    </row>
    <row r="382" spans="1:7" ht="13.65" customHeight="1">
      <c r="A382" s="11"/>
      <c r="B382" s="114" t="s">
        <v>347</v>
      </c>
      <c r="C382" s="82" t="s">
        <v>108</v>
      </c>
      <c r="D382" s="104">
        <v>0</v>
      </c>
      <c r="E382" s="104">
        <v>0</v>
      </c>
      <c r="F382" s="104">
        <v>0</v>
      </c>
      <c r="G382" s="100">
        <v>4767</v>
      </c>
    </row>
    <row r="383" spans="1:7" ht="13.65" customHeight="1">
      <c r="A383" s="11"/>
      <c r="B383" s="114" t="s">
        <v>87</v>
      </c>
      <c r="C383" s="82" t="s">
        <v>22</v>
      </c>
      <c r="D383" s="121">
        <v>100</v>
      </c>
      <c r="E383" s="70">
        <v>75</v>
      </c>
      <c r="F383" s="94">
        <v>75</v>
      </c>
      <c r="G383" s="70">
        <v>83</v>
      </c>
    </row>
    <row r="384" spans="1:7" ht="13.65" customHeight="1">
      <c r="A384" s="11"/>
      <c r="B384" s="114" t="s">
        <v>88</v>
      </c>
      <c r="C384" s="82" t="s">
        <v>14</v>
      </c>
      <c r="D384" s="121">
        <v>395</v>
      </c>
      <c r="E384" s="70">
        <v>300</v>
      </c>
      <c r="F384" s="94">
        <v>300</v>
      </c>
      <c r="G384" s="70">
        <v>330</v>
      </c>
    </row>
    <row r="385" spans="1:7" ht="13.65" customHeight="1">
      <c r="A385" s="11"/>
      <c r="B385" s="114" t="s">
        <v>89</v>
      </c>
      <c r="C385" s="82" t="s">
        <v>15</v>
      </c>
      <c r="D385" s="70">
        <v>147</v>
      </c>
      <c r="E385" s="70">
        <v>113</v>
      </c>
      <c r="F385" s="94">
        <v>113</v>
      </c>
      <c r="G385" s="70">
        <v>124</v>
      </c>
    </row>
    <row r="386" spans="1:7" ht="13.65" customHeight="1">
      <c r="A386" s="11"/>
      <c r="B386" s="114" t="s">
        <v>90</v>
      </c>
      <c r="C386" s="129" t="s">
        <v>47</v>
      </c>
      <c r="D386" s="70">
        <v>48</v>
      </c>
      <c r="E386" s="70">
        <v>38</v>
      </c>
      <c r="F386" s="70">
        <v>38</v>
      </c>
      <c r="G386" s="70">
        <v>42</v>
      </c>
    </row>
    <row r="387" spans="1:7" ht="27" customHeight="1">
      <c r="A387" s="11"/>
      <c r="B387" s="114" t="s">
        <v>62</v>
      </c>
      <c r="C387" s="101" t="s">
        <v>225</v>
      </c>
      <c r="D387" s="70">
        <v>105000</v>
      </c>
      <c r="E387" s="70">
        <v>105000</v>
      </c>
      <c r="F387" s="70">
        <v>105000</v>
      </c>
      <c r="G387" s="70">
        <v>130000</v>
      </c>
    </row>
    <row r="388" spans="1:7" ht="13.65" customHeight="1">
      <c r="A388" s="11" t="s">
        <v>5</v>
      </c>
      <c r="B388" s="6">
        <v>60</v>
      </c>
      <c r="C388" s="82" t="s">
        <v>85</v>
      </c>
      <c r="D388" s="62">
        <f>SUM(D381:D387)</f>
        <v>123490</v>
      </c>
      <c r="E388" s="62">
        <f t="shared" ref="E388:F388" si="75">SUM(E381:E387)</f>
        <v>131330</v>
      </c>
      <c r="F388" s="62">
        <f t="shared" si="75"/>
        <v>131330</v>
      </c>
      <c r="G388" s="62">
        <v>158244</v>
      </c>
    </row>
    <row r="389" spans="1:7" ht="13.65" customHeight="1">
      <c r="A389" s="11" t="s">
        <v>5</v>
      </c>
      <c r="B389" s="113">
        <v>1E-3</v>
      </c>
      <c r="C389" s="80" t="s">
        <v>45</v>
      </c>
      <c r="D389" s="62">
        <f t="shared" ref="D389:F390" si="76">D388</f>
        <v>123490</v>
      </c>
      <c r="E389" s="62">
        <f t="shared" si="76"/>
        <v>131330</v>
      </c>
      <c r="F389" s="62">
        <f t="shared" si="76"/>
        <v>131330</v>
      </c>
      <c r="G389" s="62">
        <v>158244</v>
      </c>
    </row>
    <row r="390" spans="1:7" ht="13.65" customHeight="1">
      <c r="A390" s="11" t="s">
        <v>5</v>
      </c>
      <c r="B390" s="79">
        <v>2203</v>
      </c>
      <c r="C390" s="80" t="s">
        <v>1</v>
      </c>
      <c r="D390" s="76">
        <f t="shared" si="76"/>
        <v>123490</v>
      </c>
      <c r="E390" s="76">
        <f t="shared" si="76"/>
        <v>131330</v>
      </c>
      <c r="F390" s="76">
        <f t="shared" si="76"/>
        <v>131330</v>
      </c>
      <c r="G390" s="76">
        <v>158244</v>
      </c>
    </row>
    <row r="391" spans="1:7">
      <c r="A391" s="11"/>
      <c r="B391" s="79"/>
      <c r="C391" s="80"/>
      <c r="D391" s="70"/>
      <c r="E391" s="70"/>
      <c r="F391" s="70"/>
      <c r="G391" s="70"/>
    </row>
    <row r="392" spans="1:7" ht="13.35" customHeight="1">
      <c r="A392" s="124" t="s">
        <v>7</v>
      </c>
      <c r="B392" s="79">
        <v>2204</v>
      </c>
      <c r="C392" s="80" t="s">
        <v>197</v>
      </c>
      <c r="D392" s="70"/>
      <c r="E392" s="70"/>
      <c r="F392" s="70"/>
      <c r="G392" s="70"/>
    </row>
    <row r="393" spans="1:7" ht="26.4">
      <c r="A393" s="11"/>
      <c r="B393" s="130">
        <v>0.10199999999999999</v>
      </c>
      <c r="C393" s="46" t="s">
        <v>379</v>
      </c>
      <c r="D393" s="70"/>
      <c r="E393" s="70"/>
      <c r="F393" s="70"/>
      <c r="G393" s="70"/>
    </row>
    <row r="394" spans="1:7" ht="13.35" customHeight="1">
      <c r="A394" s="124"/>
      <c r="B394" s="131">
        <v>61</v>
      </c>
      <c r="C394" s="82" t="s">
        <v>198</v>
      </c>
      <c r="D394" s="132"/>
      <c r="E394" s="133"/>
      <c r="F394" s="133"/>
      <c r="G394" s="133"/>
    </row>
    <row r="395" spans="1:7" ht="13.35" customHeight="1">
      <c r="A395" s="124"/>
      <c r="B395" s="194" t="s">
        <v>199</v>
      </c>
      <c r="C395" s="82" t="s">
        <v>21</v>
      </c>
      <c r="D395" s="70">
        <v>15575</v>
      </c>
      <c r="E395" s="121">
        <v>16147</v>
      </c>
      <c r="F395" s="121">
        <v>16147</v>
      </c>
      <c r="G395" s="66">
        <v>18752</v>
      </c>
    </row>
    <row r="396" spans="1:7" ht="13.35" customHeight="1">
      <c r="A396" s="124"/>
      <c r="B396" s="194" t="s">
        <v>348</v>
      </c>
      <c r="C396" s="82" t="s">
        <v>108</v>
      </c>
      <c r="D396" s="69">
        <v>0</v>
      </c>
      <c r="E396" s="69">
        <v>0</v>
      </c>
      <c r="F396" s="69">
        <v>0</v>
      </c>
      <c r="G396" s="66">
        <v>4058</v>
      </c>
    </row>
    <row r="397" spans="1:7" ht="13.35" customHeight="1">
      <c r="A397" s="124"/>
      <c r="B397" s="194" t="s">
        <v>200</v>
      </c>
      <c r="C397" s="82" t="s">
        <v>14</v>
      </c>
      <c r="D397" s="70">
        <v>1643</v>
      </c>
      <c r="E397" s="121">
        <v>1238</v>
      </c>
      <c r="F397" s="121">
        <v>1238</v>
      </c>
      <c r="G397" s="66">
        <v>1643</v>
      </c>
    </row>
    <row r="398" spans="1:7" ht="13.35" customHeight="1">
      <c r="A398" s="124"/>
      <c r="B398" s="194" t="s">
        <v>226</v>
      </c>
      <c r="C398" s="82" t="s">
        <v>15</v>
      </c>
      <c r="D398" s="70">
        <v>1008</v>
      </c>
      <c r="E398" s="121">
        <v>750</v>
      </c>
      <c r="F398" s="121">
        <v>750</v>
      </c>
      <c r="G398" s="66">
        <v>3508</v>
      </c>
    </row>
    <row r="399" spans="1:7" ht="13.35" customHeight="1">
      <c r="A399" s="124" t="s">
        <v>5</v>
      </c>
      <c r="B399" s="131">
        <v>61</v>
      </c>
      <c r="C399" s="82" t="s">
        <v>198</v>
      </c>
      <c r="D399" s="134">
        <f>SUM(D395:D398)</f>
        <v>18226</v>
      </c>
      <c r="E399" s="134">
        <f t="shared" ref="E399:F399" si="77">SUM(E395:E398)</f>
        <v>18135</v>
      </c>
      <c r="F399" s="134">
        <f t="shared" si="77"/>
        <v>18135</v>
      </c>
      <c r="G399" s="134">
        <v>27961</v>
      </c>
    </row>
    <row r="400" spans="1:7" ht="28.05" customHeight="1">
      <c r="A400" s="124" t="s">
        <v>5</v>
      </c>
      <c r="B400" s="120">
        <v>0.10199999999999999</v>
      </c>
      <c r="C400" s="80" t="s">
        <v>379</v>
      </c>
      <c r="D400" s="76">
        <f t="shared" ref="D400:F401" si="78">D399</f>
        <v>18226</v>
      </c>
      <c r="E400" s="76">
        <f t="shared" si="78"/>
        <v>18135</v>
      </c>
      <c r="F400" s="76">
        <f t="shared" si="78"/>
        <v>18135</v>
      </c>
      <c r="G400" s="134">
        <v>27961</v>
      </c>
    </row>
    <row r="401" spans="1:7" ht="13.35" customHeight="1">
      <c r="A401" s="135" t="s">
        <v>5</v>
      </c>
      <c r="B401" s="136">
        <v>2204</v>
      </c>
      <c r="C401" s="46" t="s">
        <v>380</v>
      </c>
      <c r="D401" s="62">
        <f t="shared" si="78"/>
        <v>18226</v>
      </c>
      <c r="E401" s="62">
        <f t="shared" si="78"/>
        <v>18135</v>
      </c>
      <c r="F401" s="62">
        <f t="shared" si="78"/>
        <v>18135</v>
      </c>
      <c r="G401" s="134">
        <v>27961</v>
      </c>
    </row>
    <row r="402" spans="1:7" s="60" customFormat="1" ht="13.35" customHeight="1">
      <c r="A402" s="166" t="s">
        <v>5</v>
      </c>
      <c r="B402" s="178"/>
      <c r="C402" s="137" t="s">
        <v>6</v>
      </c>
      <c r="D402" s="62">
        <f t="shared" ref="D402:F402" si="79">D390+D376+D36+D401</f>
        <v>6804279</v>
      </c>
      <c r="E402" s="62">
        <f t="shared" si="79"/>
        <v>12022671</v>
      </c>
      <c r="F402" s="62">
        <f t="shared" si="79"/>
        <v>12307304</v>
      </c>
      <c r="G402" s="62">
        <v>13683763</v>
      </c>
    </row>
    <row r="403" spans="1:7">
      <c r="A403" s="11"/>
      <c r="B403" s="6"/>
      <c r="C403" s="138"/>
      <c r="D403" s="139"/>
      <c r="E403" s="66"/>
      <c r="F403" s="66"/>
      <c r="G403" s="68"/>
    </row>
    <row r="404" spans="1:7" ht="13.35" customHeight="1">
      <c r="A404" s="11"/>
      <c r="B404" s="6"/>
      <c r="C404" s="140" t="s">
        <v>91</v>
      </c>
      <c r="D404" s="141"/>
      <c r="E404" s="83"/>
      <c r="F404" s="83"/>
      <c r="G404" s="84"/>
    </row>
    <row r="405" spans="1:7" ht="27" customHeight="1">
      <c r="A405" s="11" t="s">
        <v>7</v>
      </c>
      <c r="B405" s="78">
        <v>4202</v>
      </c>
      <c r="C405" s="50" t="s">
        <v>92</v>
      </c>
      <c r="D405" s="83"/>
      <c r="E405" s="83"/>
      <c r="F405" s="83"/>
      <c r="G405" s="84"/>
    </row>
    <row r="406" spans="1:7" ht="13.35" customHeight="1">
      <c r="A406" s="64"/>
      <c r="B406" s="142">
        <v>1</v>
      </c>
      <c r="C406" s="53" t="s">
        <v>11</v>
      </c>
      <c r="D406" s="143"/>
      <c r="E406" s="143"/>
      <c r="F406" s="143"/>
      <c r="G406" s="144"/>
    </row>
    <row r="407" spans="1:7" ht="13.35" customHeight="1">
      <c r="A407" s="64"/>
      <c r="B407" s="145">
        <v>1.2010000000000001</v>
      </c>
      <c r="C407" s="50" t="s">
        <v>12</v>
      </c>
      <c r="D407" s="143"/>
      <c r="E407" s="143"/>
      <c r="F407" s="143"/>
      <c r="G407" s="144"/>
    </row>
    <row r="408" spans="1:7" ht="13.35" customHeight="1">
      <c r="A408" s="64"/>
      <c r="B408" s="142">
        <v>29</v>
      </c>
      <c r="C408" s="53" t="s">
        <v>207</v>
      </c>
      <c r="D408" s="143"/>
      <c r="E408" s="143"/>
      <c r="F408" s="143"/>
      <c r="G408" s="144"/>
    </row>
    <row r="409" spans="1:7" ht="13.35" customHeight="1">
      <c r="A409" s="64"/>
      <c r="B409" s="74">
        <v>45</v>
      </c>
      <c r="C409" s="53" t="s">
        <v>20</v>
      </c>
      <c r="D409" s="143"/>
      <c r="E409" s="143"/>
      <c r="F409" s="143"/>
      <c r="G409" s="144"/>
    </row>
    <row r="410" spans="1:7" ht="27" customHeight="1">
      <c r="A410" s="64"/>
      <c r="B410" s="195" t="s">
        <v>219</v>
      </c>
      <c r="C410" s="147" t="s">
        <v>316</v>
      </c>
      <c r="D410" s="123">
        <v>10590</v>
      </c>
      <c r="E410" s="105">
        <v>0</v>
      </c>
      <c r="F410" s="105">
        <v>0</v>
      </c>
      <c r="G410" s="105">
        <v>0</v>
      </c>
    </row>
    <row r="411" spans="1:7" ht="14.1" customHeight="1">
      <c r="A411" s="64" t="s">
        <v>5</v>
      </c>
      <c r="B411" s="74">
        <v>45</v>
      </c>
      <c r="C411" s="53" t="s">
        <v>20</v>
      </c>
      <c r="D411" s="134">
        <f t="shared" ref="D411:F411" si="80">SUM(D410:D410)</f>
        <v>10590</v>
      </c>
      <c r="E411" s="106">
        <f t="shared" si="80"/>
        <v>0</v>
      </c>
      <c r="F411" s="106">
        <f t="shared" si="80"/>
        <v>0</v>
      </c>
      <c r="G411" s="106">
        <v>0</v>
      </c>
    </row>
    <row r="412" spans="1:7" ht="14.1" customHeight="1">
      <c r="A412" s="64" t="s">
        <v>5</v>
      </c>
      <c r="B412" s="142">
        <v>29</v>
      </c>
      <c r="C412" s="53" t="s">
        <v>207</v>
      </c>
      <c r="D412" s="134">
        <f t="shared" ref="D412:F412" si="81">D411</f>
        <v>10590</v>
      </c>
      <c r="E412" s="106">
        <f t="shared" si="81"/>
        <v>0</v>
      </c>
      <c r="F412" s="106">
        <f t="shared" si="81"/>
        <v>0</v>
      </c>
      <c r="G412" s="106">
        <v>0</v>
      </c>
    </row>
    <row r="413" spans="1:7">
      <c r="A413" s="64"/>
      <c r="B413" s="145"/>
      <c r="C413" s="50"/>
      <c r="D413" s="143"/>
      <c r="E413" s="143"/>
      <c r="F413" s="143"/>
      <c r="G413" s="144"/>
    </row>
    <row r="414" spans="1:7" ht="13.95" customHeight="1">
      <c r="A414" s="64"/>
      <c r="B414" s="74">
        <v>70</v>
      </c>
      <c r="C414" s="53" t="s">
        <v>93</v>
      </c>
      <c r="D414" s="143"/>
      <c r="E414" s="143"/>
      <c r="F414" s="143"/>
      <c r="G414" s="144"/>
    </row>
    <row r="415" spans="1:7" ht="13.95" customHeight="1">
      <c r="A415" s="64"/>
      <c r="B415" s="74">
        <v>45</v>
      </c>
      <c r="C415" s="53" t="s">
        <v>20</v>
      </c>
      <c r="D415" s="143"/>
      <c r="E415" s="143"/>
      <c r="F415" s="143"/>
      <c r="G415" s="144"/>
    </row>
    <row r="416" spans="1:7" s="73" customFormat="1" ht="26.4">
      <c r="A416" s="64"/>
      <c r="B416" s="148" t="s">
        <v>189</v>
      </c>
      <c r="C416" s="53" t="s">
        <v>318</v>
      </c>
      <c r="D416" s="69">
        <v>0</v>
      </c>
      <c r="E416" s="69">
        <v>0</v>
      </c>
      <c r="F416" s="69">
        <v>0</v>
      </c>
      <c r="G416" s="70">
        <v>3134</v>
      </c>
    </row>
    <row r="417" spans="1:7" s="73" customFormat="1" ht="13.8" customHeight="1">
      <c r="A417" s="64"/>
      <c r="B417" s="148" t="s">
        <v>246</v>
      </c>
      <c r="C417" s="53" t="s">
        <v>247</v>
      </c>
      <c r="D417" s="70">
        <v>2900</v>
      </c>
      <c r="E417" s="69">
        <v>0</v>
      </c>
      <c r="F417" s="69">
        <v>0</v>
      </c>
      <c r="G417" s="70">
        <v>4105</v>
      </c>
    </row>
    <row r="418" spans="1:7" s="73" customFormat="1" ht="27" customHeight="1">
      <c r="A418" s="64"/>
      <c r="B418" s="148" t="s">
        <v>272</v>
      </c>
      <c r="C418" s="147" t="s">
        <v>273</v>
      </c>
      <c r="D418" s="70">
        <v>942</v>
      </c>
      <c r="E418" s="69">
        <v>0</v>
      </c>
      <c r="F418" s="69">
        <v>0</v>
      </c>
      <c r="G418" s="69">
        <v>0</v>
      </c>
    </row>
    <row r="419" spans="1:7" s="73" customFormat="1" ht="39.6">
      <c r="A419" s="64"/>
      <c r="B419" s="148" t="s">
        <v>275</v>
      </c>
      <c r="C419" s="147" t="s">
        <v>276</v>
      </c>
      <c r="D419" s="70">
        <v>967</v>
      </c>
      <c r="E419" s="69">
        <v>0</v>
      </c>
      <c r="F419" s="69">
        <v>0</v>
      </c>
      <c r="G419" s="69">
        <v>0</v>
      </c>
    </row>
    <row r="420" spans="1:7" s="73" customFormat="1" ht="14.85" customHeight="1">
      <c r="A420" s="64" t="s">
        <v>5</v>
      </c>
      <c r="B420" s="74">
        <v>45</v>
      </c>
      <c r="C420" s="53" t="s">
        <v>20</v>
      </c>
      <c r="D420" s="62">
        <f t="shared" ref="D420:F420" si="82">SUM(D416:D419)</f>
        <v>4809</v>
      </c>
      <c r="E420" s="61">
        <f t="shared" si="82"/>
        <v>0</v>
      </c>
      <c r="F420" s="61">
        <f t="shared" si="82"/>
        <v>0</v>
      </c>
      <c r="G420" s="62">
        <v>7239</v>
      </c>
    </row>
    <row r="421" spans="1:7" s="73" customFormat="1">
      <c r="A421" s="64"/>
      <c r="B421" s="74"/>
      <c r="C421" s="53"/>
      <c r="D421" s="70"/>
      <c r="E421" s="70"/>
      <c r="F421" s="70"/>
      <c r="G421" s="107"/>
    </row>
    <row r="422" spans="1:7" s="73" customFormat="1" ht="14.1" customHeight="1">
      <c r="A422" s="64"/>
      <c r="B422" s="149" t="s">
        <v>96</v>
      </c>
      <c r="C422" s="53" t="s">
        <v>25</v>
      </c>
      <c r="D422" s="150"/>
      <c r="E422" s="150"/>
      <c r="F422" s="67"/>
      <c r="G422" s="150"/>
    </row>
    <row r="423" spans="1:7" s="73" customFormat="1" ht="42" customHeight="1">
      <c r="A423" s="64"/>
      <c r="B423" s="148" t="s">
        <v>262</v>
      </c>
      <c r="C423" s="152" t="s">
        <v>286</v>
      </c>
      <c r="D423" s="69">
        <v>0</v>
      </c>
      <c r="E423" s="104">
        <v>0</v>
      </c>
      <c r="F423" s="104">
        <v>0</v>
      </c>
      <c r="G423" s="70">
        <v>2000</v>
      </c>
    </row>
    <row r="424" spans="1:7" s="73" customFormat="1" ht="30.6" customHeight="1">
      <c r="A424" s="64"/>
      <c r="B424" s="148" t="s">
        <v>270</v>
      </c>
      <c r="C424" s="152" t="s">
        <v>271</v>
      </c>
      <c r="D424" s="70">
        <v>2000</v>
      </c>
      <c r="E424" s="104">
        <v>0</v>
      </c>
      <c r="F424" s="104">
        <v>0</v>
      </c>
      <c r="G424" s="69">
        <v>0</v>
      </c>
    </row>
    <row r="425" spans="1:7" s="73" customFormat="1" ht="42.6" customHeight="1">
      <c r="A425" s="64"/>
      <c r="B425" s="196" t="s">
        <v>291</v>
      </c>
      <c r="C425" s="153" t="s">
        <v>292</v>
      </c>
      <c r="D425" s="70">
        <v>2209</v>
      </c>
      <c r="E425" s="104">
        <v>0</v>
      </c>
      <c r="F425" s="104">
        <v>0</v>
      </c>
      <c r="G425" s="70">
        <v>5119</v>
      </c>
    </row>
    <row r="426" spans="1:7" s="73" customFormat="1" ht="14.1" customHeight="1">
      <c r="A426" s="64" t="s">
        <v>5</v>
      </c>
      <c r="B426" s="149" t="s">
        <v>96</v>
      </c>
      <c r="C426" s="53" t="s">
        <v>25</v>
      </c>
      <c r="D426" s="62">
        <f t="shared" ref="D426:F426" si="83">SUM(D423:D425)</f>
        <v>4209</v>
      </c>
      <c r="E426" s="61">
        <f t="shared" si="83"/>
        <v>0</v>
      </c>
      <c r="F426" s="61">
        <f t="shared" si="83"/>
        <v>0</v>
      </c>
      <c r="G426" s="62">
        <v>7119</v>
      </c>
    </row>
    <row r="427" spans="1:7" s="73" customFormat="1" ht="15" customHeight="1">
      <c r="A427" s="64" t="s">
        <v>5</v>
      </c>
      <c r="B427" s="74">
        <v>70</v>
      </c>
      <c r="C427" s="53" t="s">
        <v>93</v>
      </c>
      <c r="D427" s="76">
        <f>D426+D420</f>
        <v>9018</v>
      </c>
      <c r="E427" s="75">
        <f t="shared" ref="E427:F427" si="84">E426+E420</f>
        <v>0</v>
      </c>
      <c r="F427" s="75">
        <f t="shared" si="84"/>
        <v>0</v>
      </c>
      <c r="G427" s="76">
        <v>14358</v>
      </c>
    </row>
    <row r="428" spans="1:7" s="73" customFormat="1" ht="15" customHeight="1">
      <c r="A428" s="64" t="s">
        <v>5</v>
      </c>
      <c r="B428" s="145">
        <v>1.2010000000000001</v>
      </c>
      <c r="C428" s="50" t="s">
        <v>12</v>
      </c>
      <c r="D428" s="76">
        <f t="shared" ref="D428:F428" si="85">D427+D412</f>
        <v>19608</v>
      </c>
      <c r="E428" s="75">
        <f t="shared" si="85"/>
        <v>0</v>
      </c>
      <c r="F428" s="75">
        <f t="shared" si="85"/>
        <v>0</v>
      </c>
      <c r="G428" s="76">
        <v>14358</v>
      </c>
    </row>
    <row r="429" spans="1:7" s="73" customFormat="1">
      <c r="A429" s="64"/>
      <c r="B429" s="78"/>
      <c r="C429" s="50"/>
      <c r="D429" s="150"/>
      <c r="E429" s="150"/>
      <c r="F429" s="150"/>
      <c r="G429" s="150"/>
    </row>
    <row r="430" spans="1:7" s="73" customFormat="1" ht="15" customHeight="1">
      <c r="A430" s="64"/>
      <c r="B430" s="145">
        <v>1.202</v>
      </c>
      <c r="C430" s="50" t="s">
        <v>44</v>
      </c>
      <c r="D430" s="155"/>
      <c r="E430" s="155"/>
      <c r="F430" s="155"/>
      <c r="G430" s="155"/>
    </row>
    <row r="431" spans="1:7" s="73" customFormat="1" ht="15" customHeight="1">
      <c r="A431" s="64"/>
      <c r="B431" s="74">
        <v>70</v>
      </c>
      <c r="C431" s="53" t="s">
        <v>93</v>
      </c>
      <c r="D431" s="155"/>
      <c r="E431" s="155"/>
      <c r="F431" s="155"/>
      <c r="G431" s="155"/>
    </row>
    <row r="432" spans="1:7" s="73" customFormat="1" ht="15" customHeight="1">
      <c r="A432" s="64"/>
      <c r="B432" s="74">
        <v>45</v>
      </c>
      <c r="C432" s="53" t="s">
        <v>20</v>
      </c>
      <c r="D432" s="143"/>
      <c r="E432" s="143"/>
      <c r="F432" s="143"/>
      <c r="G432" s="143"/>
    </row>
    <row r="433" spans="1:7" s="73" customFormat="1" ht="15" customHeight="1">
      <c r="A433" s="64"/>
      <c r="B433" s="148" t="s">
        <v>94</v>
      </c>
      <c r="C433" s="147" t="s">
        <v>106</v>
      </c>
      <c r="D433" s="69">
        <v>0</v>
      </c>
      <c r="E433" s="70">
        <v>58820</v>
      </c>
      <c r="F433" s="70">
        <v>58820</v>
      </c>
      <c r="G433" s="70">
        <v>25000</v>
      </c>
    </row>
    <row r="434" spans="1:7" s="73" customFormat="1" ht="15" customHeight="1">
      <c r="A434" s="64"/>
      <c r="B434" s="148" t="s">
        <v>144</v>
      </c>
      <c r="C434" s="147" t="s">
        <v>103</v>
      </c>
      <c r="D434" s="69">
        <v>0</v>
      </c>
      <c r="E434" s="70">
        <v>1370</v>
      </c>
      <c r="F434" s="121">
        <v>1370</v>
      </c>
      <c r="G434" s="69">
        <v>0</v>
      </c>
    </row>
    <row r="435" spans="1:7" s="73" customFormat="1" ht="28.35" customHeight="1">
      <c r="A435" s="64"/>
      <c r="B435" s="148" t="s">
        <v>250</v>
      </c>
      <c r="C435" s="147" t="s">
        <v>267</v>
      </c>
      <c r="D435" s="70">
        <v>3211</v>
      </c>
      <c r="E435" s="69">
        <v>0</v>
      </c>
      <c r="F435" s="104">
        <v>0</v>
      </c>
      <c r="G435" s="69">
        <v>0</v>
      </c>
    </row>
    <row r="436" spans="1:7" s="73" customFormat="1" ht="27" customHeight="1">
      <c r="A436" s="64"/>
      <c r="B436" s="197" t="s">
        <v>166</v>
      </c>
      <c r="C436" s="156" t="s">
        <v>181</v>
      </c>
      <c r="D436" s="69">
        <v>0</v>
      </c>
      <c r="E436" s="70">
        <v>18591</v>
      </c>
      <c r="F436" s="121">
        <v>18591</v>
      </c>
      <c r="G436" s="70">
        <v>18168</v>
      </c>
    </row>
    <row r="437" spans="1:7" s="73" customFormat="1" ht="29.4" customHeight="1">
      <c r="A437" s="64"/>
      <c r="B437" s="197" t="s">
        <v>189</v>
      </c>
      <c r="C437" s="152" t="s">
        <v>264</v>
      </c>
      <c r="D437" s="70">
        <v>13900</v>
      </c>
      <c r="E437" s="70">
        <v>44600</v>
      </c>
      <c r="F437" s="121">
        <v>44600</v>
      </c>
      <c r="G437" s="70">
        <v>20000</v>
      </c>
    </row>
    <row r="438" spans="1:7" s="73" customFormat="1" ht="53.4" customHeight="1">
      <c r="A438" s="146"/>
      <c r="B438" s="198" t="s">
        <v>190</v>
      </c>
      <c r="C438" s="182" t="s">
        <v>381</v>
      </c>
      <c r="D438" s="76">
        <v>1075</v>
      </c>
      <c r="E438" s="105">
        <v>0</v>
      </c>
      <c r="F438" s="105">
        <v>0</v>
      </c>
      <c r="G438" s="75">
        <v>0</v>
      </c>
    </row>
    <row r="439" spans="1:7" s="73" customFormat="1" ht="28.2" customHeight="1">
      <c r="A439" s="64"/>
      <c r="B439" s="197" t="s">
        <v>246</v>
      </c>
      <c r="C439" s="152" t="s">
        <v>274</v>
      </c>
      <c r="D439" s="70">
        <v>1000</v>
      </c>
      <c r="E439" s="104">
        <v>0</v>
      </c>
      <c r="F439" s="104">
        <v>0</v>
      </c>
      <c r="G439" s="69">
        <v>0</v>
      </c>
    </row>
    <row r="440" spans="1:7" s="73" customFormat="1" ht="29.4" customHeight="1">
      <c r="A440" s="64"/>
      <c r="B440" s="197" t="s">
        <v>272</v>
      </c>
      <c r="C440" s="152" t="s">
        <v>319</v>
      </c>
      <c r="D440" s="70">
        <v>4710</v>
      </c>
      <c r="E440" s="121">
        <v>1750</v>
      </c>
      <c r="F440" s="121">
        <v>1750</v>
      </c>
      <c r="G440" s="69">
        <v>0</v>
      </c>
    </row>
    <row r="441" spans="1:7" s="73" customFormat="1" ht="39.6">
      <c r="A441" s="64"/>
      <c r="B441" s="197" t="s">
        <v>275</v>
      </c>
      <c r="C441" s="152" t="s">
        <v>382</v>
      </c>
      <c r="D441" s="69">
        <v>0</v>
      </c>
      <c r="E441" s="104">
        <v>0</v>
      </c>
      <c r="F441" s="104">
        <v>0</v>
      </c>
      <c r="G441" s="70">
        <v>6500</v>
      </c>
    </row>
    <row r="442" spans="1:7" s="73" customFormat="1" ht="15" customHeight="1">
      <c r="A442" s="64" t="s">
        <v>5</v>
      </c>
      <c r="B442" s="74">
        <v>45</v>
      </c>
      <c r="C442" s="53" t="s">
        <v>20</v>
      </c>
      <c r="D442" s="62">
        <f>SUM(D433:D441)</f>
        <v>23896</v>
      </c>
      <c r="E442" s="62">
        <f t="shared" ref="E442:F442" si="86">SUM(E433:E441)</f>
        <v>125131</v>
      </c>
      <c r="F442" s="62">
        <f t="shared" si="86"/>
        <v>125131</v>
      </c>
      <c r="G442" s="62">
        <v>69668</v>
      </c>
    </row>
    <row r="443" spans="1:7" s="73" customFormat="1">
      <c r="A443" s="64"/>
      <c r="B443" s="148"/>
      <c r="C443" s="53"/>
      <c r="D443" s="12"/>
      <c r="E443" s="12"/>
      <c r="F443" s="12"/>
      <c r="G443" s="157"/>
    </row>
    <row r="444" spans="1:7" s="73" customFormat="1" ht="14.4" customHeight="1">
      <c r="A444" s="64"/>
      <c r="B444" s="149">
        <v>46</v>
      </c>
      <c r="C444" s="53" t="s">
        <v>23</v>
      </c>
      <c r="D444" s="12"/>
      <c r="E444" s="12"/>
      <c r="F444" s="12"/>
      <c r="G444" s="157"/>
    </row>
    <row r="445" spans="1:7" s="73" customFormat="1" ht="26.4">
      <c r="A445" s="64"/>
      <c r="B445" s="148" t="s">
        <v>95</v>
      </c>
      <c r="C445" s="53" t="s">
        <v>227</v>
      </c>
      <c r="D445" s="69">
        <v>0</v>
      </c>
      <c r="E445" s="69">
        <v>0</v>
      </c>
      <c r="F445" s="69">
        <v>0</v>
      </c>
      <c r="G445" s="70">
        <v>31</v>
      </c>
    </row>
    <row r="446" spans="1:7" s="73" customFormat="1" ht="27" customHeight="1">
      <c r="A446" s="64"/>
      <c r="B446" s="148" t="s">
        <v>248</v>
      </c>
      <c r="C446" s="147" t="s">
        <v>249</v>
      </c>
      <c r="D446" s="70">
        <v>7055</v>
      </c>
      <c r="E446" s="70">
        <v>20000</v>
      </c>
      <c r="F446" s="121">
        <v>20000</v>
      </c>
      <c r="G446" s="70">
        <v>7455</v>
      </c>
    </row>
    <row r="447" spans="1:7" s="73" customFormat="1" ht="27" customHeight="1">
      <c r="A447" s="64"/>
      <c r="B447" s="148" t="s">
        <v>314</v>
      </c>
      <c r="C447" s="147" t="s">
        <v>317</v>
      </c>
      <c r="D447" s="69">
        <v>0</v>
      </c>
      <c r="E447" s="121">
        <v>3000</v>
      </c>
      <c r="F447" s="121">
        <v>3000</v>
      </c>
      <c r="G447" s="69">
        <v>0</v>
      </c>
    </row>
    <row r="448" spans="1:7" s="73" customFormat="1" ht="41.4" customHeight="1">
      <c r="A448" s="64"/>
      <c r="B448" s="148" t="s">
        <v>368</v>
      </c>
      <c r="C448" s="147" t="s">
        <v>383</v>
      </c>
      <c r="D448" s="69">
        <v>0</v>
      </c>
      <c r="E448" s="104">
        <v>0</v>
      </c>
      <c r="F448" s="104">
        <v>0</v>
      </c>
      <c r="G448" s="70">
        <v>4095</v>
      </c>
    </row>
    <row r="449" spans="1:7" s="73" customFormat="1" ht="14.1" customHeight="1">
      <c r="A449" s="64" t="s">
        <v>5</v>
      </c>
      <c r="B449" s="149">
        <v>46</v>
      </c>
      <c r="C449" s="53" t="s">
        <v>23</v>
      </c>
      <c r="D449" s="62">
        <f t="shared" ref="D449:F449" si="87">SUM(D445:D448)</f>
        <v>7055</v>
      </c>
      <c r="E449" s="62">
        <f t="shared" si="87"/>
        <v>23000</v>
      </c>
      <c r="F449" s="62">
        <f t="shared" si="87"/>
        <v>23000</v>
      </c>
      <c r="G449" s="62">
        <v>11581</v>
      </c>
    </row>
    <row r="450" spans="1:7" s="73" customFormat="1">
      <c r="A450" s="64"/>
      <c r="B450" s="149"/>
      <c r="C450" s="53"/>
      <c r="D450" s="150"/>
      <c r="E450" s="150"/>
      <c r="F450" s="150"/>
      <c r="G450" s="150"/>
    </row>
    <row r="451" spans="1:7" s="73" customFormat="1" ht="15" customHeight="1">
      <c r="A451" s="64"/>
      <c r="B451" s="149">
        <v>48</v>
      </c>
      <c r="C451" s="53" t="s">
        <v>25</v>
      </c>
      <c r="D451" s="150"/>
      <c r="E451" s="150"/>
      <c r="F451" s="150"/>
      <c r="G451" s="151"/>
    </row>
    <row r="452" spans="1:7" s="73" customFormat="1" ht="27.6" customHeight="1">
      <c r="A452" s="64"/>
      <c r="B452" s="148" t="s">
        <v>305</v>
      </c>
      <c r="C452" s="147" t="s">
        <v>306</v>
      </c>
      <c r="D452" s="69">
        <v>0</v>
      </c>
      <c r="E452" s="70">
        <v>24023</v>
      </c>
      <c r="F452" s="70">
        <v>24023</v>
      </c>
      <c r="G452" s="69">
        <v>0</v>
      </c>
    </row>
    <row r="453" spans="1:7" s="73" customFormat="1" ht="27" customHeight="1">
      <c r="A453" s="64"/>
      <c r="B453" s="148" t="s">
        <v>104</v>
      </c>
      <c r="C453" s="152" t="s">
        <v>263</v>
      </c>
      <c r="D453" s="69">
        <v>0</v>
      </c>
      <c r="E453" s="70">
        <v>1</v>
      </c>
      <c r="F453" s="70">
        <v>1</v>
      </c>
      <c r="G453" s="69">
        <v>0</v>
      </c>
    </row>
    <row r="454" spans="1:7" s="73" customFormat="1" ht="27.6" customHeight="1">
      <c r="A454" s="64"/>
      <c r="B454" s="148" t="s">
        <v>277</v>
      </c>
      <c r="C454" s="152" t="s">
        <v>278</v>
      </c>
      <c r="D454" s="76">
        <v>2000</v>
      </c>
      <c r="E454" s="105">
        <v>0</v>
      </c>
      <c r="F454" s="75">
        <v>0</v>
      </c>
      <c r="G454" s="75">
        <v>0</v>
      </c>
    </row>
    <row r="455" spans="1:7" s="73" customFormat="1" ht="13.35" customHeight="1">
      <c r="A455" s="64" t="s">
        <v>5</v>
      </c>
      <c r="B455" s="149">
        <v>48</v>
      </c>
      <c r="C455" s="53" t="s">
        <v>25</v>
      </c>
      <c r="D455" s="76">
        <f t="shared" ref="D455:F455" si="88">SUM(D452:D454)</f>
        <v>2000</v>
      </c>
      <c r="E455" s="76">
        <f t="shared" si="88"/>
        <v>24024</v>
      </c>
      <c r="F455" s="76">
        <f t="shared" si="88"/>
        <v>24024</v>
      </c>
      <c r="G455" s="75">
        <v>0</v>
      </c>
    </row>
    <row r="456" spans="1:7" s="73" customFormat="1" ht="13.35" customHeight="1">
      <c r="A456" s="64" t="s">
        <v>5</v>
      </c>
      <c r="B456" s="74">
        <v>70</v>
      </c>
      <c r="C456" s="53" t="s">
        <v>93</v>
      </c>
      <c r="D456" s="76">
        <f>D455+D449+D442</f>
        <v>32951</v>
      </c>
      <c r="E456" s="76">
        <f t="shared" ref="E456:F456" si="89">E455+E449+E442</f>
        <v>172155</v>
      </c>
      <c r="F456" s="76">
        <f t="shared" si="89"/>
        <v>172155</v>
      </c>
      <c r="G456" s="76">
        <v>81249</v>
      </c>
    </row>
    <row r="457" spans="1:7" s="73" customFormat="1" ht="13.35" customHeight="1">
      <c r="A457" s="64" t="s">
        <v>5</v>
      </c>
      <c r="B457" s="145">
        <v>1.202</v>
      </c>
      <c r="C457" s="50" t="s">
        <v>44</v>
      </c>
      <c r="D457" s="76">
        <f t="shared" ref="D457:F457" si="90">D456</f>
        <v>32951</v>
      </c>
      <c r="E457" s="76">
        <f t="shared" si="90"/>
        <v>172155</v>
      </c>
      <c r="F457" s="76">
        <f t="shared" si="90"/>
        <v>172155</v>
      </c>
      <c r="G457" s="76">
        <v>81249</v>
      </c>
    </row>
    <row r="458" spans="1:7" s="73" customFormat="1">
      <c r="A458" s="64"/>
      <c r="B458" s="145"/>
      <c r="C458" s="50"/>
      <c r="D458" s="70"/>
      <c r="E458" s="70"/>
      <c r="F458" s="150"/>
      <c r="G458" s="107"/>
    </row>
    <row r="459" spans="1:7" s="73" customFormat="1" ht="14.1" customHeight="1">
      <c r="A459" s="64"/>
      <c r="B459" s="145">
        <v>1.2030000000000001</v>
      </c>
      <c r="C459" s="50" t="s">
        <v>97</v>
      </c>
      <c r="D459" s="155"/>
      <c r="E459" s="155"/>
      <c r="F459" s="155"/>
      <c r="G459" s="158"/>
    </row>
    <row r="460" spans="1:7" s="73" customFormat="1" ht="14.1" customHeight="1">
      <c r="A460" s="64"/>
      <c r="B460" s="74">
        <v>70</v>
      </c>
      <c r="C460" s="53" t="s">
        <v>93</v>
      </c>
      <c r="D460" s="155"/>
      <c r="E460" s="155"/>
      <c r="F460" s="155"/>
      <c r="G460" s="158"/>
    </row>
    <row r="461" spans="1:7" s="73" customFormat="1" ht="14.1" customHeight="1">
      <c r="A461" s="64"/>
      <c r="B461" s="74">
        <v>45</v>
      </c>
      <c r="C461" s="53" t="s">
        <v>20</v>
      </c>
      <c r="D461" s="143"/>
      <c r="E461" s="143"/>
      <c r="F461" s="143"/>
      <c r="G461" s="144"/>
    </row>
    <row r="462" spans="1:7" s="73" customFormat="1" ht="14.1" customHeight="1">
      <c r="A462" s="64"/>
      <c r="B462" s="148" t="s">
        <v>228</v>
      </c>
      <c r="C462" s="53" t="s">
        <v>229</v>
      </c>
      <c r="D462" s="170">
        <v>8761</v>
      </c>
      <c r="E462" s="69">
        <v>0</v>
      </c>
      <c r="F462" s="69">
        <v>0</v>
      </c>
      <c r="G462" s="70">
        <v>28800</v>
      </c>
    </row>
    <row r="463" spans="1:7" s="73" customFormat="1" ht="14.1" customHeight="1">
      <c r="A463" s="64"/>
      <c r="B463" s="148" t="s">
        <v>144</v>
      </c>
      <c r="C463" s="53" t="s">
        <v>148</v>
      </c>
      <c r="D463" s="127">
        <v>0</v>
      </c>
      <c r="E463" s="70">
        <v>176</v>
      </c>
      <c r="F463" s="70">
        <v>176</v>
      </c>
      <c r="G463" s="69">
        <v>0</v>
      </c>
    </row>
    <row r="464" spans="1:7" s="73" customFormat="1" ht="14.1" customHeight="1">
      <c r="A464" s="64" t="s">
        <v>5</v>
      </c>
      <c r="B464" s="74">
        <v>45</v>
      </c>
      <c r="C464" s="53" t="s">
        <v>20</v>
      </c>
      <c r="D464" s="62">
        <f t="shared" ref="D464:F464" si="91">SUM(D462:D463)</f>
        <v>8761</v>
      </c>
      <c r="E464" s="62">
        <f t="shared" si="91"/>
        <v>176</v>
      </c>
      <c r="F464" s="62">
        <f t="shared" si="91"/>
        <v>176</v>
      </c>
      <c r="G464" s="62">
        <v>28800</v>
      </c>
    </row>
    <row r="465" spans="1:7" s="73" customFormat="1">
      <c r="A465" s="64"/>
      <c r="B465" s="74"/>
      <c r="C465" s="53"/>
      <c r="D465" s="150"/>
      <c r="E465" s="150"/>
      <c r="F465" s="150"/>
      <c r="G465" s="151"/>
    </row>
    <row r="466" spans="1:7" s="73" customFormat="1">
      <c r="A466" s="64"/>
      <c r="B466" s="74">
        <v>46</v>
      </c>
      <c r="C466" s="53" t="s">
        <v>23</v>
      </c>
      <c r="D466" s="150"/>
      <c r="E466" s="150"/>
      <c r="F466" s="150"/>
      <c r="G466" s="151"/>
    </row>
    <row r="467" spans="1:7" s="73" customFormat="1" ht="27" customHeight="1">
      <c r="A467" s="64"/>
      <c r="B467" s="74" t="s">
        <v>98</v>
      </c>
      <c r="C467" s="147" t="s">
        <v>230</v>
      </c>
      <c r="D467" s="69">
        <v>0</v>
      </c>
      <c r="E467" s="70">
        <v>20000</v>
      </c>
      <c r="F467" s="70">
        <v>20000</v>
      </c>
      <c r="G467" s="69">
        <v>0</v>
      </c>
    </row>
    <row r="468" spans="1:7" s="73" customFormat="1" ht="26.4">
      <c r="A468" s="64"/>
      <c r="B468" s="74" t="s">
        <v>251</v>
      </c>
      <c r="C468" s="147" t="s">
        <v>252</v>
      </c>
      <c r="D468" s="76">
        <v>112000</v>
      </c>
      <c r="E468" s="76">
        <v>3667</v>
      </c>
      <c r="F468" s="76">
        <v>3667</v>
      </c>
      <c r="G468" s="75">
        <v>0</v>
      </c>
    </row>
    <row r="469" spans="1:7" s="73" customFormat="1">
      <c r="A469" s="64" t="s">
        <v>5</v>
      </c>
      <c r="B469" s="74">
        <v>46</v>
      </c>
      <c r="C469" s="53" t="s">
        <v>23</v>
      </c>
      <c r="D469" s="62">
        <f t="shared" ref="D469:F469" si="92">SUM(D467:D468)</f>
        <v>112000</v>
      </c>
      <c r="E469" s="62">
        <f t="shared" si="92"/>
        <v>23667</v>
      </c>
      <c r="F469" s="62">
        <f t="shared" si="92"/>
        <v>23667</v>
      </c>
      <c r="G469" s="61">
        <v>0</v>
      </c>
    </row>
    <row r="470" spans="1:7" s="73" customFormat="1">
      <c r="A470" s="64"/>
      <c r="B470" s="74"/>
      <c r="C470" s="53"/>
      <c r="D470" s="159"/>
      <c r="E470" s="159"/>
      <c r="F470" s="150"/>
      <c r="G470" s="150"/>
    </row>
    <row r="471" spans="1:7" s="73" customFormat="1">
      <c r="A471" s="64"/>
      <c r="B471" s="74">
        <v>47</v>
      </c>
      <c r="C471" s="53" t="s">
        <v>24</v>
      </c>
      <c r="D471" s="159"/>
      <c r="E471" s="159"/>
      <c r="F471" s="150"/>
      <c r="G471" s="150"/>
    </row>
    <row r="472" spans="1:7" s="73" customFormat="1">
      <c r="A472" s="64"/>
      <c r="B472" s="74" t="s">
        <v>232</v>
      </c>
      <c r="C472" s="53" t="s">
        <v>231</v>
      </c>
      <c r="D472" s="76">
        <v>305</v>
      </c>
      <c r="E472" s="75">
        <v>0</v>
      </c>
      <c r="F472" s="75">
        <v>0</v>
      </c>
      <c r="G472" s="75">
        <v>0</v>
      </c>
    </row>
    <row r="473" spans="1:7" s="73" customFormat="1">
      <c r="A473" s="64" t="s">
        <v>5</v>
      </c>
      <c r="B473" s="74">
        <v>47</v>
      </c>
      <c r="C473" s="53" t="s">
        <v>24</v>
      </c>
      <c r="D473" s="62">
        <f t="shared" ref="D473:F473" si="93">D472</f>
        <v>305</v>
      </c>
      <c r="E473" s="61">
        <f t="shared" si="93"/>
        <v>0</v>
      </c>
      <c r="F473" s="61">
        <f t="shared" si="93"/>
        <v>0</v>
      </c>
      <c r="G473" s="61">
        <v>0</v>
      </c>
    </row>
    <row r="474" spans="1:7" s="73" customFormat="1">
      <c r="A474" s="64"/>
      <c r="B474" s="74"/>
      <c r="C474" s="53"/>
      <c r="D474" s="159"/>
      <c r="E474" s="159"/>
      <c r="F474" s="150"/>
      <c r="G474" s="150"/>
    </row>
    <row r="475" spans="1:7" s="73" customFormat="1">
      <c r="A475" s="64"/>
      <c r="B475" s="74">
        <v>48</v>
      </c>
      <c r="C475" s="53" t="s">
        <v>25</v>
      </c>
      <c r="D475" s="159"/>
      <c r="E475" s="159"/>
      <c r="F475" s="150"/>
      <c r="G475" s="150"/>
    </row>
    <row r="476" spans="1:7" s="73" customFormat="1" ht="27.6" customHeight="1">
      <c r="A476" s="146"/>
      <c r="B476" s="184" t="s">
        <v>253</v>
      </c>
      <c r="C476" s="183" t="s">
        <v>384</v>
      </c>
      <c r="D476" s="76">
        <v>8852</v>
      </c>
      <c r="E476" s="75">
        <v>0</v>
      </c>
      <c r="F476" s="75">
        <v>0</v>
      </c>
      <c r="G476" s="75">
        <v>0</v>
      </c>
    </row>
    <row r="477" spans="1:7" s="73" customFormat="1" ht="27.6" customHeight="1">
      <c r="A477" s="64"/>
      <c r="B477" s="74" t="s">
        <v>254</v>
      </c>
      <c r="C477" s="147" t="s">
        <v>255</v>
      </c>
      <c r="D477" s="70">
        <v>17706</v>
      </c>
      <c r="E477" s="70">
        <v>50000</v>
      </c>
      <c r="F477" s="70">
        <v>50000</v>
      </c>
      <c r="G477" s="70">
        <v>35000</v>
      </c>
    </row>
    <row r="478" spans="1:7" s="73" customFormat="1" ht="40.799999999999997" customHeight="1">
      <c r="A478" s="64"/>
      <c r="B478" s="74" t="s">
        <v>311</v>
      </c>
      <c r="C478" s="53" t="s">
        <v>385</v>
      </c>
      <c r="D478" s="69">
        <v>0</v>
      </c>
      <c r="E478" s="70">
        <v>3000</v>
      </c>
      <c r="F478" s="70">
        <v>3000</v>
      </c>
      <c r="G478" s="70">
        <v>4000</v>
      </c>
    </row>
    <row r="479" spans="1:7" s="73" customFormat="1" ht="27.6" customHeight="1">
      <c r="A479" s="64"/>
      <c r="B479" s="74" t="s">
        <v>329</v>
      </c>
      <c r="C479" s="53" t="s">
        <v>377</v>
      </c>
      <c r="D479" s="75">
        <v>0</v>
      </c>
      <c r="E479" s="75">
        <v>0</v>
      </c>
      <c r="F479" s="76">
        <v>1000</v>
      </c>
      <c r="G479" s="69">
        <v>0</v>
      </c>
    </row>
    <row r="480" spans="1:7" s="73" customFormat="1" ht="14.85" customHeight="1">
      <c r="A480" s="64" t="s">
        <v>5</v>
      </c>
      <c r="B480" s="74">
        <v>48</v>
      </c>
      <c r="C480" s="53" t="s">
        <v>25</v>
      </c>
      <c r="D480" s="62">
        <f t="shared" ref="D480:F480" si="94">SUM(D476:D479)</f>
        <v>26558</v>
      </c>
      <c r="E480" s="62">
        <f t="shared" si="94"/>
        <v>53000</v>
      </c>
      <c r="F480" s="62">
        <f t="shared" si="94"/>
        <v>54000</v>
      </c>
      <c r="G480" s="62">
        <v>39000</v>
      </c>
    </row>
    <row r="481" spans="1:7" s="73" customFormat="1">
      <c r="A481" s="64"/>
      <c r="B481" s="74"/>
      <c r="C481" s="53"/>
      <c r="D481" s="159"/>
      <c r="E481" s="159"/>
      <c r="F481" s="150"/>
      <c r="G481" s="150"/>
    </row>
    <row r="482" spans="1:7" s="73" customFormat="1" ht="14.85" customHeight="1">
      <c r="A482" s="64"/>
      <c r="B482" s="149" t="s">
        <v>168</v>
      </c>
      <c r="C482" s="53" t="s">
        <v>169</v>
      </c>
      <c r="D482" s="69"/>
      <c r="E482" s="70"/>
      <c r="F482" s="70"/>
      <c r="G482" s="107"/>
    </row>
    <row r="483" spans="1:7" s="73" customFormat="1" ht="14.85" customHeight="1">
      <c r="A483" s="64"/>
      <c r="B483" s="149" t="s">
        <v>170</v>
      </c>
      <c r="C483" s="53" t="s">
        <v>167</v>
      </c>
      <c r="D483" s="76">
        <v>19989</v>
      </c>
      <c r="E483" s="76">
        <v>1600</v>
      </c>
      <c r="F483" s="76">
        <v>1600</v>
      </c>
      <c r="G483" s="76">
        <v>3337</v>
      </c>
    </row>
    <row r="484" spans="1:7" s="73" customFormat="1" ht="14.85" customHeight="1">
      <c r="A484" s="64" t="s">
        <v>5</v>
      </c>
      <c r="B484" s="149" t="s">
        <v>168</v>
      </c>
      <c r="C484" s="53" t="s">
        <v>169</v>
      </c>
      <c r="D484" s="76">
        <f>D483</f>
        <v>19989</v>
      </c>
      <c r="E484" s="76">
        <f t="shared" ref="E484:F484" si="95">E483</f>
        <v>1600</v>
      </c>
      <c r="F484" s="76">
        <f t="shared" si="95"/>
        <v>1600</v>
      </c>
      <c r="G484" s="76">
        <v>3337</v>
      </c>
    </row>
    <row r="485" spans="1:7" s="73" customFormat="1">
      <c r="A485" s="64"/>
      <c r="B485" s="149"/>
      <c r="C485" s="53"/>
      <c r="D485" s="69"/>
      <c r="E485" s="70"/>
      <c r="F485" s="70"/>
      <c r="G485" s="107"/>
    </row>
    <row r="486" spans="1:7" s="73" customFormat="1" ht="14.85" customHeight="1">
      <c r="A486" s="64"/>
      <c r="B486" s="149" t="s">
        <v>171</v>
      </c>
      <c r="C486" s="53" t="s">
        <v>173</v>
      </c>
      <c r="D486" s="69"/>
      <c r="E486" s="70"/>
      <c r="F486" s="70"/>
      <c r="G486" s="107"/>
    </row>
    <row r="487" spans="1:7" s="73" customFormat="1" ht="14.85" customHeight="1">
      <c r="A487" s="64"/>
      <c r="B487" s="149" t="s">
        <v>369</v>
      </c>
      <c r="C487" s="53" t="s">
        <v>167</v>
      </c>
      <c r="D487" s="69">
        <v>0</v>
      </c>
      <c r="E487" s="69">
        <v>0</v>
      </c>
      <c r="F487" s="69">
        <v>0</v>
      </c>
      <c r="G487" s="70">
        <v>20476</v>
      </c>
    </row>
    <row r="488" spans="1:7" s="73" customFormat="1" ht="14.85" customHeight="1">
      <c r="A488" s="64"/>
      <c r="B488" s="149" t="s">
        <v>172</v>
      </c>
      <c r="C488" s="147" t="s">
        <v>234</v>
      </c>
      <c r="D488" s="76">
        <v>1537</v>
      </c>
      <c r="E488" s="76">
        <v>20000</v>
      </c>
      <c r="F488" s="76">
        <f>20000+135000</f>
        <v>155000</v>
      </c>
      <c r="G488" s="76">
        <v>6000</v>
      </c>
    </row>
    <row r="489" spans="1:7" s="73" customFormat="1" ht="14.85" customHeight="1">
      <c r="A489" s="64" t="s">
        <v>5</v>
      </c>
      <c r="B489" s="149" t="s">
        <v>171</v>
      </c>
      <c r="C489" s="53" t="s">
        <v>173</v>
      </c>
      <c r="D489" s="76">
        <f>D488+D487</f>
        <v>1537</v>
      </c>
      <c r="E489" s="76">
        <f t="shared" ref="E489:F489" si="96">E488+E487</f>
        <v>20000</v>
      </c>
      <c r="F489" s="76">
        <f t="shared" si="96"/>
        <v>155000</v>
      </c>
      <c r="G489" s="76">
        <v>26476</v>
      </c>
    </row>
    <row r="490" spans="1:7" s="73" customFormat="1">
      <c r="A490" s="64"/>
      <c r="B490" s="149"/>
      <c r="C490" s="53"/>
      <c r="D490" s="69"/>
      <c r="E490" s="70"/>
      <c r="F490" s="70"/>
      <c r="G490" s="107"/>
    </row>
    <row r="491" spans="1:7" s="73" customFormat="1" ht="14.1" customHeight="1">
      <c r="A491" s="64"/>
      <c r="B491" s="149" t="s">
        <v>174</v>
      </c>
      <c r="C491" s="53" t="s">
        <v>175</v>
      </c>
      <c r="D491" s="69"/>
      <c r="E491" s="70"/>
      <c r="F491" s="70"/>
      <c r="G491" s="107"/>
    </row>
    <row r="492" spans="1:7" s="73" customFormat="1" ht="14.1" customHeight="1">
      <c r="A492" s="64"/>
      <c r="B492" s="149" t="s">
        <v>176</v>
      </c>
      <c r="C492" s="147" t="s">
        <v>167</v>
      </c>
      <c r="D492" s="76">
        <v>4257</v>
      </c>
      <c r="E492" s="75">
        <v>0</v>
      </c>
      <c r="F492" s="75">
        <v>0</v>
      </c>
      <c r="G492" s="75">
        <v>0</v>
      </c>
    </row>
    <row r="493" spans="1:7" s="73" customFormat="1" ht="14.1" customHeight="1">
      <c r="A493" s="64" t="s">
        <v>5</v>
      </c>
      <c r="B493" s="149" t="s">
        <v>174</v>
      </c>
      <c r="C493" s="53" t="s">
        <v>175</v>
      </c>
      <c r="D493" s="76">
        <f t="shared" ref="D493:F493" si="97">D492</f>
        <v>4257</v>
      </c>
      <c r="E493" s="75">
        <f t="shared" si="97"/>
        <v>0</v>
      </c>
      <c r="F493" s="75">
        <f t="shared" si="97"/>
        <v>0</v>
      </c>
      <c r="G493" s="75">
        <v>0</v>
      </c>
    </row>
    <row r="494" spans="1:7" s="73" customFormat="1" ht="12" customHeight="1">
      <c r="A494" s="64"/>
      <c r="B494" s="149"/>
      <c r="C494" s="53"/>
      <c r="D494" s="69"/>
      <c r="E494" s="69"/>
      <c r="F494" s="70"/>
      <c r="G494" s="70"/>
    </row>
    <row r="495" spans="1:7" s="73" customFormat="1" ht="28.8" customHeight="1">
      <c r="A495" s="64"/>
      <c r="B495" s="149" t="s">
        <v>177</v>
      </c>
      <c r="C495" s="53" t="s">
        <v>179</v>
      </c>
      <c r="D495" s="69"/>
      <c r="E495" s="70"/>
      <c r="F495" s="70"/>
      <c r="G495" s="107"/>
    </row>
    <row r="496" spans="1:7" s="73" customFormat="1" ht="14.85" customHeight="1">
      <c r="A496" s="64"/>
      <c r="B496" s="149" t="s">
        <v>178</v>
      </c>
      <c r="C496" s="53" t="s">
        <v>167</v>
      </c>
      <c r="D496" s="76">
        <v>4983</v>
      </c>
      <c r="E496" s="76">
        <v>1402</v>
      </c>
      <c r="F496" s="76">
        <v>1402</v>
      </c>
      <c r="G496" s="75">
        <v>0</v>
      </c>
    </row>
    <row r="497" spans="1:7" s="73" customFormat="1" ht="27.6" customHeight="1">
      <c r="A497" s="64" t="s">
        <v>5</v>
      </c>
      <c r="B497" s="149" t="s">
        <v>177</v>
      </c>
      <c r="C497" s="53" t="s">
        <v>179</v>
      </c>
      <c r="D497" s="76">
        <f t="shared" ref="D497:F497" si="98">D496</f>
        <v>4983</v>
      </c>
      <c r="E497" s="76">
        <f t="shared" si="98"/>
        <v>1402</v>
      </c>
      <c r="F497" s="76">
        <f t="shared" si="98"/>
        <v>1402</v>
      </c>
      <c r="G497" s="75">
        <v>0</v>
      </c>
    </row>
    <row r="498" spans="1:7" s="73" customFormat="1" ht="14.4" customHeight="1">
      <c r="A498" s="64"/>
      <c r="B498" s="149"/>
      <c r="C498" s="53"/>
      <c r="D498" s="70"/>
      <c r="E498" s="69"/>
      <c r="F498" s="70"/>
      <c r="G498" s="69"/>
    </row>
    <row r="499" spans="1:7" s="73" customFormat="1" ht="14.4" customHeight="1">
      <c r="A499" s="64"/>
      <c r="B499" s="149" t="s">
        <v>256</v>
      </c>
      <c r="C499" s="53" t="s">
        <v>257</v>
      </c>
      <c r="D499" s="70"/>
      <c r="E499" s="69"/>
      <c r="F499" s="70"/>
      <c r="G499" s="69"/>
    </row>
    <row r="500" spans="1:7" s="73" customFormat="1" ht="14.85" customHeight="1">
      <c r="A500" s="64"/>
      <c r="B500" s="149" t="s">
        <v>258</v>
      </c>
      <c r="C500" s="53" t="s">
        <v>167</v>
      </c>
      <c r="D500" s="76">
        <v>34506</v>
      </c>
      <c r="E500" s="75">
        <v>0</v>
      </c>
      <c r="F500" s="75">
        <v>0</v>
      </c>
      <c r="G500" s="75">
        <v>0</v>
      </c>
    </row>
    <row r="501" spans="1:7" s="73" customFormat="1" ht="14.85" customHeight="1">
      <c r="A501" s="64" t="s">
        <v>5</v>
      </c>
      <c r="B501" s="149" t="s">
        <v>256</v>
      </c>
      <c r="C501" s="53" t="s">
        <v>257</v>
      </c>
      <c r="D501" s="76">
        <f t="shared" ref="D501:F501" si="99">D500</f>
        <v>34506</v>
      </c>
      <c r="E501" s="75">
        <f t="shared" si="99"/>
        <v>0</v>
      </c>
      <c r="F501" s="75">
        <f t="shared" si="99"/>
        <v>0</v>
      </c>
      <c r="G501" s="75">
        <v>0</v>
      </c>
    </row>
    <row r="502" spans="1:7" s="73" customFormat="1" ht="12" customHeight="1">
      <c r="A502" s="64"/>
      <c r="B502" s="149"/>
      <c r="C502" s="53"/>
      <c r="D502" s="70"/>
      <c r="E502" s="69"/>
      <c r="F502" s="70"/>
      <c r="G502" s="69"/>
    </row>
    <row r="503" spans="1:7" s="73" customFormat="1" ht="26.4">
      <c r="A503" s="160"/>
      <c r="B503" s="161">
        <v>73</v>
      </c>
      <c r="C503" s="154" t="s">
        <v>289</v>
      </c>
      <c r="D503" s="69"/>
      <c r="E503" s="69"/>
      <c r="F503" s="70"/>
      <c r="G503" s="69"/>
    </row>
    <row r="504" spans="1:7" s="73" customFormat="1" ht="14.85" customHeight="1">
      <c r="A504" s="162"/>
      <c r="B504" s="160" t="s">
        <v>290</v>
      </c>
      <c r="C504" s="163" t="s">
        <v>167</v>
      </c>
      <c r="D504" s="76">
        <v>9952</v>
      </c>
      <c r="E504" s="75">
        <v>0</v>
      </c>
      <c r="F504" s="75">
        <v>0</v>
      </c>
      <c r="G504" s="75">
        <v>0</v>
      </c>
    </row>
    <row r="505" spans="1:7" s="73" customFormat="1" ht="26.4">
      <c r="A505" s="162" t="s">
        <v>5</v>
      </c>
      <c r="B505" s="161">
        <v>73</v>
      </c>
      <c r="C505" s="154" t="s">
        <v>289</v>
      </c>
      <c r="D505" s="76">
        <f t="shared" ref="D505:F505" si="100">D504</f>
        <v>9952</v>
      </c>
      <c r="E505" s="75">
        <f t="shared" si="100"/>
        <v>0</v>
      </c>
      <c r="F505" s="75">
        <f t="shared" si="100"/>
        <v>0</v>
      </c>
      <c r="G505" s="75">
        <v>0</v>
      </c>
    </row>
    <row r="506" spans="1:7" s="73" customFormat="1" ht="14.85" customHeight="1">
      <c r="A506" s="64" t="s">
        <v>5</v>
      </c>
      <c r="B506" s="74">
        <v>70</v>
      </c>
      <c r="C506" s="53" t="s">
        <v>93</v>
      </c>
      <c r="D506" s="76">
        <f>D464+D497+D493+D489+D483+D473+D469+D480+D501+D505</f>
        <v>222848</v>
      </c>
      <c r="E506" s="76">
        <f t="shared" ref="E506:F506" si="101">E464+E497+E493+E489+E483+E473+E469+E480+E501+E505</f>
        <v>99845</v>
      </c>
      <c r="F506" s="76">
        <f t="shared" si="101"/>
        <v>235845</v>
      </c>
      <c r="G506" s="76">
        <v>97613</v>
      </c>
    </row>
    <row r="507" spans="1:7" s="73" customFormat="1" ht="14.85" customHeight="1">
      <c r="A507" s="64" t="s">
        <v>5</v>
      </c>
      <c r="B507" s="145">
        <v>1.2030000000000001</v>
      </c>
      <c r="C507" s="50" t="s">
        <v>97</v>
      </c>
      <c r="D507" s="76">
        <f>D506</f>
        <v>222848</v>
      </c>
      <c r="E507" s="76">
        <f t="shared" ref="E507:F507" si="102">E506</f>
        <v>99845</v>
      </c>
      <c r="F507" s="76">
        <f t="shared" si="102"/>
        <v>235845</v>
      </c>
      <c r="G507" s="76">
        <v>97613</v>
      </c>
    </row>
    <row r="508" spans="1:7" s="73" customFormat="1" ht="14.85" customHeight="1">
      <c r="A508" s="64" t="s">
        <v>5</v>
      </c>
      <c r="B508" s="142">
        <v>1</v>
      </c>
      <c r="C508" s="53" t="s">
        <v>84</v>
      </c>
      <c r="D508" s="76">
        <f t="shared" ref="D508:F508" si="103">D507+D457+D428</f>
        <v>275407</v>
      </c>
      <c r="E508" s="76">
        <f t="shared" si="103"/>
        <v>272000</v>
      </c>
      <c r="F508" s="76">
        <f t="shared" si="103"/>
        <v>408000</v>
      </c>
      <c r="G508" s="76">
        <v>193220</v>
      </c>
    </row>
    <row r="509" spans="1:7" s="73" customFormat="1" ht="13.35" customHeight="1">
      <c r="A509" s="64"/>
      <c r="B509" s="142"/>
      <c r="C509" s="53"/>
      <c r="D509" s="150"/>
      <c r="E509" s="150"/>
      <c r="F509" s="150"/>
      <c r="G509" s="150"/>
    </row>
    <row r="510" spans="1:7" s="73" customFormat="1" ht="14.85" customHeight="1">
      <c r="A510" s="64"/>
      <c r="B510" s="142">
        <v>2</v>
      </c>
      <c r="C510" s="53" t="s">
        <v>1</v>
      </c>
      <c r="D510" s="155"/>
      <c r="E510" s="155"/>
      <c r="F510" s="155"/>
      <c r="G510" s="158"/>
    </row>
    <row r="511" spans="1:7" s="73" customFormat="1" ht="14.85" customHeight="1">
      <c r="A511" s="64"/>
      <c r="B511" s="145">
        <v>2.1030000000000002</v>
      </c>
      <c r="C511" s="50" t="s">
        <v>99</v>
      </c>
      <c r="D511" s="155"/>
      <c r="E511" s="155"/>
      <c r="F511" s="155"/>
      <c r="G511" s="158"/>
    </row>
    <row r="512" spans="1:7" s="73" customFormat="1" ht="14.85" customHeight="1">
      <c r="A512" s="64"/>
      <c r="B512" s="142">
        <v>29</v>
      </c>
      <c r="C512" s="53" t="s">
        <v>207</v>
      </c>
      <c r="D512" s="70"/>
      <c r="E512" s="70"/>
      <c r="F512" s="70"/>
      <c r="G512" s="107"/>
    </row>
    <row r="513" spans="1:7" s="73" customFormat="1" ht="28.95" customHeight="1">
      <c r="A513" s="64"/>
      <c r="B513" s="74">
        <v>68</v>
      </c>
      <c r="C513" s="53" t="s">
        <v>159</v>
      </c>
      <c r="D513" s="70"/>
      <c r="E513" s="70"/>
      <c r="F513" s="70"/>
      <c r="G513" s="107"/>
    </row>
    <row r="514" spans="1:7" s="73" customFormat="1" ht="14.4" customHeight="1">
      <c r="A514" s="64"/>
      <c r="B514" s="195" t="s">
        <v>221</v>
      </c>
      <c r="C514" s="53" t="s">
        <v>167</v>
      </c>
      <c r="D514" s="76">
        <v>2765</v>
      </c>
      <c r="E514" s="75">
        <v>0</v>
      </c>
      <c r="F514" s="75">
        <v>0</v>
      </c>
      <c r="G514" s="76">
        <v>1000</v>
      </c>
    </row>
    <row r="515" spans="1:7" s="73" customFormat="1" ht="28.95" customHeight="1">
      <c r="A515" s="146" t="s">
        <v>5</v>
      </c>
      <c r="B515" s="184">
        <v>68</v>
      </c>
      <c r="C515" s="164" t="s">
        <v>159</v>
      </c>
      <c r="D515" s="76">
        <f t="shared" ref="D515:F515" si="104">D514</f>
        <v>2765</v>
      </c>
      <c r="E515" s="75">
        <f t="shared" si="104"/>
        <v>0</v>
      </c>
      <c r="F515" s="75">
        <f t="shared" si="104"/>
        <v>0</v>
      </c>
      <c r="G515" s="76">
        <v>1000</v>
      </c>
    </row>
    <row r="516" spans="1:7" s="73" customFormat="1" ht="13.35" customHeight="1">
      <c r="A516" s="64"/>
      <c r="B516" s="142"/>
      <c r="C516" s="53"/>
      <c r="D516" s="70"/>
      <c r="E516" s="70"/>
      <c r="F516" s="70"/>
      <c r="G516" s="107"/>
    </row>
    <row r="517" spans="1:7" s="73" customFormat="1" ht="28.95" customHeight="1">
      <c r="A517" s="64"/>
      <c r="B517" s="142">
        <v>70</v>
      </c>
      <c r="C517" s="53" t="s">
        <v>139</v>
      </c>
      <c r="D517" s="70"/>
      <c r="E517" s="70"/>
      <c r="F517" s="70"/>
      <c r="G517" s="107"/>
    </row>
    <row r="518" spans="1:7" s="73" customFormat="1" ht="14.85" customHeight="1">
      <c r="A518" s="64"/>
      <c r="B518" s="142" t="s">
        <v>222</v>
      </c>
      <c r="C518" s="53" t="s">
        <v>167</v>
      </c>
      <c r="D518" s="75">
        <v>0</v>
      </c>
      <c r="E518" s="76">
        <v>15000</v>
      </c>
      <c r="F518" s="76">
        <v>15000</v>
      </c>
      <c r="G518" s="76">
        <v>25000</v>
      </c>
    </row>
    <row r="519" spans="1:7" s="73" customFormat="1" ht="28.95" customHeight="1">
      <c r="A519" s="64" t="s">
        <v>5</v>
      </c>
      <c r="B519" s="142">
        <v>70</v>
      </c>
      <c r="C519" s="53" t="s">
        <v>139</v>
      </c>
      <c r="D519" s="61">
        <f t="shared" ref="D519:F519" si="105">D518</f>
        <v>0</v>
      </c>
      <c r="E519" s="62">
        <f t="shared" si="105"/>
        <v>15000</v>
      </c>
      <c r="F519" s="62">
        <f t="shared" si="105"/>
        <v>15000</v>
      </c>
      <c r="G519" s="62">
        <v>25000</v>
      </c>
    </row>
    <row r="520" spans="1:7" s="73" customFormat="1" ht="12" customHeight="1">
      <c r="A520" s="64"/>
      <c r="B520" s="142"/>
      <c r="C520" s="53"/>
      <c r="D520" s="70"/>
      <c r="E520" s="70"/>
      <c r="F520" s="70"/>
      <c r="G520" s="107"/>
    </row>
    <row r="521" spans="1:7" s="73" customFormat="1" ht="28.95" customHeight="1">
      <c r="A521" s="64"/>
      <c r="B521" s="142">
        <v>71</v>
      </c>
      <c r="C521" s="53" t="s">
        <v>147</v>
      </c>
      <c r="D521" s="70"/>
      <c r="E521" s="70"/>
      <c r="F521" s="70"/>
      <c r="G521" s="107"/>
    </row>
    <row r="522" spans="1:7" s="73" customFormat="1">
      <c r="A522" s="64"/>
      <c r="B522" s="142" t="s">
        <v>223</v>
      </c>
      <c r="C522" s="53" t="s">
        <v>167</v>
      </c>
      <c r="D522" s="76">
        <v>10298</v>
      </c>
      <c r="E522" s="76">
        <v>35000</v>
      </c>
      <c r="F522" s="76">
        <v>35000</v>
      </c>
      <c r="G522" s="76">
        <v>30000</v>
      </c>
    </row>
    <row r="523" spans="1:7" s="73" customFormat="1" ht="28.95" customHeight="1">
      <c r="A523" s="64" t="s">
        <v>5</v>
      </c>
      <c r="B523" s="142">
        <v>71</v>
      </c>
      <c r="C523" s="53" t="s">
        <v>147</v>
      </c>
      <c r="D523" s="62">
        <f t="shared" ref="D523:F523" si="106">D522</f>
        <v>10298</v>
      </c>
      <c r="E523" s="62">
        <f t="shared" si="106"/>
        <v>35000</v>
      </c>
      <c r="F523" s="62">
        <f t="shared" si="106"/>
        <v>35000</v>
      </c>
      <c r="G523" s="62">
        <v>30000</v>
      </c>
    </row>
    <row r="524" spans="1:7" s="73" customFormat="1">
      <c r="A524" s="64"/>
      <c r="B524" s="142"/>
      <c r="C524" s="53"/>
      <c r="D524" s="69"/>
      <c r="E524" s="70"/>
      <c r="F524" s="70"/>
      <c r="G524" s="70"/>
    </row>
    <row r="525" spans="1:7" s="73" customFormat="1" ht="28.95" customHeight="1">
      <c r="A525" s="64"/>
      <c r="B525" s="142">
        <v>72</v>
      </c>
      <c r="C525" s="53" t="s">
        <v>307</v>
      </c>
      <c r="D525" s="69"/>
      <c r="E525" s="70"/>
      <c r="F525" s="70"/>
      <c r="G525" s="70"/>
    </row>
    <row r="526" spans="1:7" s="73" customFormat="1">
      <c r="A526" s="64"/>
      <c r="B526" s="142" t="s">
        <v>308</v>
      </c>
      <c r="C526" s="53" t="s">
        <v>220</v>
      </c>
      <c r="D526" s="75">
        <v>0</v>
      </c>
      <c r="E526" s="76">
        <v>1000</v>
      </c>
      <c r="F526" s="76">
        <v>1000</v>
      </c>
      <c r="G526" s="75">
        <v>0</v>
      </c>
    </row>
    <row r="527" spans="1:7" s="73" customFormat="1" ht="27.6" customHeight="1">
      <c r="A527" s="64" t="s">
        <v>5</v>
      </c>
      <c r="B527" s="142">
        <v>72</v>
      </c>
      <c r="C527" s="53" t="s">
        <v>307</v>
      </c>
      <c r="D527" s="75">
        <f t="shared" ref="D527:F527" si="107">D526</f>
        <v>0</v>
      </c>
      <c r="E527" s="76">
        <f t="shared" si="107"/>
        <v>1000</v>
      </c>
      <c r="F527" s="76">
        <f t="shared" si="107"/>
        <v>1000</v>
      </c>
      <c r="G527" s="75">
        <v>0</v>
      </c>
    </row>
    <row r="528" spans="1:7" s="73" customFormat="1" ht="14.85" customHeight="1">
      <c r="A528" s="64" t="s">
        <v>5</v>
      </c>
      <c r="B528" s="145">
        <v>2.1030000000000002</v>
      </c>
      <c r="C528" s="50" t="s">
        <v>99</v>
      </c>
      <c r="D528" s="62">
        <f>D515+D519+D523+D527</f>
        <v>13063</v>
      </c>
      <c r="E528" s="62">
        <f t="shared" ref="E528:F528" si="108">E515+E519+E523+E527</f>
        <v>51000</v>
      </c>
      <c r="F528" s="62">
        <f t="shared" si="108"/>
        <v>51000</v>
      </c>
      <c r="G528" s="62">
        <v>56000</v>
      </c>
    </row>
    <row r="529" spans="1:7" s="73" customFormat="1" ht="14.85" customHeight="1">
      <c r="A529" s="64" t="s">
        <v>5</v>
      </c>
      <c r="B529" s="142">
        <v>2</v>
      </c>
      <c r="C529" s="53" t="s">
        <v>1</v>
      </c>
      <c r="D529" s="62">
        <f t="shared" ref="D529:F529" si="109">D528</f>
        <v>13063</v>
      </c>
      <c r="E529" s="62">
        <f t="shared" si="109"/>
        <v>51000</v>
      </c>
      <c r="F529" s="62">
        <f t="shared" si="109"/>
        <v>51000</v>
      </c>
      <c r="G529" s="62">
        <v>56000</v>
      </c>
    </row>
    <row r="530" spans="1:7" s="73" customFormat="1" ht="14.85" customHeight="1">
      <c r="A530" s="11" t="s">
        <v>5</v>
      </c>
      <c r="B530" s="78">
        <v>4202</v>
      </c>
      <c r="C530" s="50" t="s">
        <v>100</v>
      </c>
      <c r="D530" s="123">
        <f t="shared" ref="D530:F530" si="110">D529+D508</f>
        <v>288470</v>
      </c>
      <c r="E530" s="123">
        <f t="shared" si="110"/>
        <v>323000</v>
      </c>
      <c r="F530" s="123">
        <f t="shared" si="110"/>
        <v>459000</v>
      </c>
      <c r="G530" s="123">
        <v>249220</v>
      </c>
    </row>
    <row r="531" spans="1:7" s="73" customFormat="1">
      <c r="A531" s="77" t="s">
        <v>5</v>
      </c>
      <c r="B531" s="128"/>
      <c r="C531" s="165" t="s">
        <v>91</v>
      </c>
      <c r="D531" s="123">
        <f t="shared" ref="D531:F531" si="111">D530</f>
        <v>288470</v>
      </c>
      <c r="E531" s="123">
        <f t="shared" si="111"/>
        <v>323000</v>
      </c>
      <c r="F531" s="123">
        <f t="shared" si="111"/>
        <v>459000</v>
      </c>
      <c r="G531" s="123">
        <v>249220</v>
      </c>
    </row>
    <row r="532" spans="1:7" s="73" customFormat="1">
      <c r="A532" s="166" t="s">
        <v>5</v>
      </c>
      <c r="B532" s="167"/>
      <c r="C532" s="168" t="s">
        <v>3</v>
      </c>
      <c r="D532" s="122">
        <f t="shared" ref="D532:F532" si="112">D531+D402</f>
        <v>7092749</v>
      </c>
      <c r="E532" s="122">
        <f t="shared" si="112"/>
        <v>12345671</v>
      </c>
      <c r="F532" s="122">
        <f t="shared" si="112"/>
        <v>12766304</v>
      </c>
      <c r="G532" s="122">
        <v>13932983</v>
      </c>
    </row>
    <row r="533" spans="1:7" s="73" customFormat="1">
      <c r="A533" s="11"/>
      <c r="B533" s="79"/>
      <c r="C533" s="169"/>
      <c r="D533" s="88"/>
      <c r="E533" s="72"/>
      <c r="F533" s="88"/>
      <c r="G533" s="90"/>
    </row>
    <row r="534" spans="1:7" s="73" customFormat="1" ht="28.35" customHeight="1">
      <c r="A534" s="11" t="s">
        <v>180</v>
      </c>
      <c r="B534" s="6">
        <v>2202</v>
      </c>
      <c r="C534" s="82" t="s">
        <v>287</v>
      </c>
      <c r="D534" s="170">
        <v>320</v>
      </c>
      <c r="E534" s="127">
        <v>0</v>
      </c>
      <c r="F534" s="127">
        <v>0</v>
      </c>
      <c r="G534" s="127">
        <v>0</v>
      </c>
    </row>
    <row r="535" spans="1:7" s="73" customFormat="1" ht="28.35" customHeight="1">
      <c r="A535" s="11" t="s">
        <v>180</v>
      </c>
      <c r="B535" s="6">
        <v>2202</v>
      </c>
      <c r="C535" s="82" t="s">
        <v>326</v>
      </c>
      <c r="D535" s="170">
        <v>879</v>
      </c>
      <c r="E535" s="127">
        <v>0</v>
      </c>
      <c r="F535" s="127">
        <v>0</v>
      </c>
      <c r="G535" s="127">
        <v>0</v>
      </c>
    </row>
    <row r="536" spans="1:7" s="73" customFormat="1" ht="28.35" customHeight="1">
      <c r="A536" s="11" t="s">
        <v>180</v>
      </c>
      <c r="B536" s="6">
        <v>2202</v>
      </c>
      <c r="C536" s="82" t="s">
        <v>293</v>
      </c>
      <c r="D536" s="170">
        <v>0</v>
      </c>
      <c r="E536" s="127">
        <v>0</v>
      </c>
      <c r="F536" s="127">
        <v>0</v>
      </c>
      <c r="G536" s="127">
        <v>0</v>
      </c>
    </row>
    <row r="537" spans="1:7" s="73" customFormat="1">
      <c r="A537" s="11"/>
      <c r="B537" s="6"/>
      <c r="C537" s="171"/>
      <c r="D537" s="88"/>
      <c r="E537" s="88"/>
      <c r="F537" s="88"/>
      <c r="G537" s="88"/>
    </row>
    <row r="538" spans="1:7" s="73" customFormat="1" ht="85.2" customHeight="1">
      <c r="A538" s="11"/>
      <c r="B538" s="6"/>
      <c r="C538" s="172"/>
      <c r="D538" s="83"/>
      <c r="E538" s="83"/>
      <c r="F538" s="83"/>
      <c r="G538" s="83"/>
    </row>
    <row r="539" spans="1:7" s="73" customFormat="1">
      <c r="A539" s="11"/>
      <c r="B539" s="6"/>
      <c r="C539" s="172"/>
      <c r="D539" s="83"/>
      <c r="E539" s="83"/>
      <c r="F539" s="83"/>
      <c r="G539" s="83"/>
    </row>
    <row r="540" spans="1:7">
      <c r="D540" s="174"/>
      <c r="E540" s="174"/>
      <c r="F540" s="174"/>
      <c r="G540" s="14"/>
    </row>
    <row r="541" spans="1:7">
      <c r="C541" s="4"/>
      <c r="D541" s="199"/>
      <c r="E541" s="199"/>
      <c r="F541" s="199"/>
      <c r="G541" s="14"/>
    </row>
    <row r="542" spans="1:7">
      <c r="C542" s="4"/>
      <c r="E542" s="14"/>
      <c r="F542" s="14"/>
      <c r="G542" s="14"/>
    </row>
    <row r="543" spans="1:7">
      <c r="C543" s="4"/>
      <c r="E543" s="14"/>
      <c r="F543" s="14"/>
      <c r="G543" s="14"/>
    </row>
    <row r="544" spans="1:7">
      <c r="C544" s="4"/>
      <c r="E544" s="14"/>
      <c r="F544" s="14"/>
      <c r="G544" s="14"/>
    </row>
    <row r="545" spans="3:7">
      <c r="C545" s="4"/>
      <c r="E545" s="14"/>
      <c r="F545" s="14"/>
      <c r="G545" s="14"/>
    </row>
    <row r="546" spans="3:7">
      <c r="C546" s="4"/>
      <c r="E546" s="14"/>
      <c r="F546" s="14"/>
      <c r="G546" s="14"/>
    </row>
    <row r="547" spans="3:7">
      <c r="C547" s="4"/>
      <c r="E547" s="14"/>
      <c r="F547" s="14"/>
      <c r="G547" s="14"/>
    </row>
    <row r="548" spans="3:7">
      <c r="C548" s="4"/>
      <c r="E548" s="14"/>
      <c r="F548" s="14"/>
      <c r="G548" s="14"/>
    </row>
    <row r="549" spans="3:7">
      <c r="C549" s="4"/>
      <c r="E549" s="14"/>
      <c r="F549" s="14"/>
      <c r="G549" s="14"/>
    </row>
    <row r="550" spans="3:7">
      <c r="C550" s="4"/>
      <c r="E550" s="14"/>
      <c r="F550" s="14"/>
      <c r="G550" s="14"/>
    </row>
    <row r="551" spans="3:7">
      <c r="C551" s="4"/>
      <c r="E551" s="14"/>
      <c r="F551" s="14"/>
      <c r="G551" s="14"/>
    </row>
    <row r="552" spans="3:7">
      <c r="C552" s="4"/>
      <c r="E552" s="14"/>
      <c r="F552" s="14"/>
      <c r="G552" s="14"/>
    </row>
    <row r="553" spans="3:7">
      <c r="C553" s="4"/>
      <c r="E553" s="14"/>
      <c r="F553" s="14"/>
      <c r="G553" s="14"/>
    </row>
    <row r="554" spans="3:7">
      <c r="C554" s="4"/>
      <c r="E554" s="14"/>
      <c r="F554" s="14"/>
      <c r="G554" s="14"/>
    </row>
    <row r="555" spans="3:7">
      <c r="E555" s="14"/>
      <c r="F555" s="14"/>
      <c r="G555" s="14"/>
    </row>
    <row r="556" spans="3:7">
      <c r="E556" s="14"/>
      <c r="F556" s="14"/>
      <c r="G556" s="14"/>
    </row>
    <row r="557" spans="3:7">
      <c r="E557" s="14"/>
      <c r="F557" s="14"/>
      <c r="G557" s="14"/>
    </row>
    <row r="558" spans="3:7">
      <c r="E558" s="14"/>
      <c r="F558" s="14"/>
      <c r="G558" s="14"/>
    </row>
    <row r="559" spans="3:7">
      <c r="E559" s="14"/>
      <c r="F559" s="14"/>
      <c r="G559" s="14"/>
    </row>
    <row r="560" spans="3:7">
      <c r="E560" s="14"/>
      <c r="F560" s="14"/>
      <c r="G560" s="14"/>
    </row>
    <row r="561" spans="5:7">
      <c r="E561" s="14"/>
      <c r="F561" s="14"/>
      <c r="G561" s="14"/>
    </row>
    <row r="562" spans="5:7">
      <c r="E562" s="14"/>
      <c r="F562" s="14"/>
      <c r="G562" s="14"/>
    </row>
    <row r="563" spans="5:7">
      <c r="E563" s="14"/>
      <c r="F563" s="14"/>
      <c r="G563" s="14"/>
    </row>
    <row r="564" spans="5:7">
      <c r="E564" s="14"/>
      <c r="F564" s="14"/>
      <c r="G564" s="14"/>
    </row>
    <row r="565" spans="5:7">
      <c r="E565" s="14"/>
      <c r="F565" s="14"/>
      <c r="G565" s="14"/>
    </row>
    <row r="566" spans="5:7">
      <c r="E566" s="14"/>
      <c r="F566" s="14"/>
      <c r="G566" s="14"/>
    </row>
    <row r="567" spans="5:7">
      <c r="E567" s="14"/>
    </row>
    <row r="568" spans="5:7">
      <c r="E568" s="14"/>
    </row>
    <row r="569" spans="5:7">
      <c r="E569" s="14"/>
    </row>
    <row r="570" spans="5:7">
      <c r="E570" s="14"/>
    </row>
    <row r="571" spans="5:7">
      <c r="E571" s="14"/>
    </row>
    <row r="572" spans="5:7">
      <c r="E572" s="14"/>
    </row>
    <row r="573" spans="5:7">
      <c r="E573" s="14"/>
    </row>
    <row r="574" spans="5:7">
      <c r="E574" s="14"/>
    </row>
    <row r="575" spans="5:7">
      <c r="E575" s="14"/>
    </row>
    <row r="576" spans="5:7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</sheetData>
  <autoFilter ref="A19:G538">
    <filterColumn colId="2"/>
  </autoFilter>
  <mergeCells count="2">
    <mergeCell ref="B18:C18"/>
    <mergeCell ref="E8:G8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33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5" manualBreakCount="5">
    <brk id="226" max="11" man="1"/>
    <brk id="271" max="11" man="1"/>
    <brk id="318" max="11" man="1"/>
    <brk id="403" max="11" man="1"/>
    <brk id="5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dem7</vt:lpstr>
      <vt:lpstr>'dem7'!educap</vt:lpstr>
      <vt:lpstr>'dem7'!education</vt:lpstr>
      <vt:lpstr>'dem7'!educationrevenue</vt:lpstr>
      <vt:lpstr>'dem7'!Print_Area</vt:lpstr>
      <vt:lpstr>'dem7'!Print_Titles</vt:lpstr>
      <vt:lpstr>'dem7'!pw</vt:lpstr>
      <vt:lpstr>'dem7'!revise</vt:lpstr>
      <vt:lpstr>'dem7'!summary</vt:lpstr>
      <vt:lpstr>'dem7'!technical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2020-03-17T07:19:22Z</cp:lastPrinted>
  <dcterms:created xsi:type="dcterms:W3CDTF">2004-06-02T16:12:04Z</dcterms:created>
  <dcterms:modified xsi:type="dcterms:W3CDTF">2020-03-26T06:59:07Z</dcterms:modified>
</cp:coreProperties>
</file>