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19410" windowHeight="10410"/>
  </bookViews>
  <sheets>
    <sheet name="dem39" sheetId="4" r:id="rId1"/>
  </sheets>
  <definedNames>
    <definedName name="__123Graph_D" localSheetId="0" hidden="1">#REF!</definedName>
    <definedName name="_xlnm._FilterDatabase" localSheetId="0" hidden="1">'dem39'!$A$15:$G$305</definedName>
    <definedName name="educap" localSheetId="0">'dem39'!$D$297:$G$297</definedName>
    <definedName name="justicerec">#REF!</definedName>
    <definedName name="lr">#REF!</definedName>
    <definedName name="lrrec">#REF!</definedName>
    <definedName name="nc">#REF!</definedName>
    <definedName name="ncfund">#REF!</definedName>
    <definedName name="ncrec">#REF!</definedName>
    <definedName name="ncrec1">#REF!</definedName>
    <definedName name="non_plan">'dem39'!A1</definedName>
    <definedName name="np" localSheetId="0">'dem39'!#REF!</definedName>
    <definedName name="_xlnm.Print_Area" localSheetId="0">'dem39'!$A$1:$G$299</definedName>
    <definedName name="_xlnm.Print_Titles" localSheetId="0">'dem39'!$12:$15</definedName>
    <definedName name="revise" localSheetId="0">'dem39'!$D$318:$F$318</definedName>
    <definedName name="sports" localSheetId="0">'dem39'!$D$174:$G$174</definedName>
    <definedName name="summary" localSheetId="0">'dem39'!$D$308:$F$308</definedName>
    <definedName name="Voted" localSheetId="0">'dem39'!$C$9:$F$9</definedName>
    <definedName name="Z_239EE218_578E_4317_BEED_14D5D7089E27_.wvu.Cols" localSheetId="0" hidden="1">'dem39'!#REF!</definedName>
    <definedName name="Z_239EE218_578E_4317_BEED_14D5D7089E27_.wvu.FilterData" localSheetId="0" hidden="1">'dem39'!$A$1:$G$299</definedName>
    <definedName name="Z_239EE218_578E_4317_BEED_14D5D7089E27_.wvu.PrintArea" localSheetId="0" hidden="1">'dem39'!$A$1:$G$299</definedName>
    <definedName name="Z_239EE218_578E_4317_BEED_14D5D7089E27_.wvu.PrintTitles" localSheetId="0" hidden="1">'dem39'!$12:$15</definedName>
    <definedName name="Z_302A3EA3_AE96_11D5_A646_0050BA3D7AFD_.wvu.Cols" localSheetId="0" hidden="1">'dem39'!#REF!</definedName>
    <definedName name="Z_302A3EA3_AE96_11D5_A646_0050BA3D7AFD_.wvu.FilterData" localSheetId="0" hidden="1">'dem39'!$A$1:$G$299</definedName>
    <definedName name="Z_302A3EA3_AE96_11D5_A646_0050BA3D7AFD_.wvu.PrintArea" localSheetId="0" hidden="1">'dem39'!$A$1:$G$299</definedName>
    <definedName name="Z_302A3EA3_AE96_11D5_A646_0050BA3D7AFD_.wvu.PrintTitles" localSheetId="0" hidden="1">'dem39'!$12:$15</definedName>
    <definedName name="Z_36DBA021_0ECB_11D4_8064_004005726899_.wvu.Cols" localSheetId="0" hidden="1">'dem39'!#REF!</definedName>
    <definedName name="Z_36DBA021_0ECB_11D4_8064_004005726899_.wvu.PrintArea" localSheetId="0" hidden="1">'dem39'!$A$1:$G$299</definedName>
    <definedName name="Z_36DBA021_0ECB_11D4_8064_004005726899_.wvu.PrintTitles" localSheetId="0" hidden="1">'dem39'!$12:$15</definedName>
    <definedName name="Z_93EBE921_AE91_11D5_8685_004005726899_.wvu.Cols" localSheetId="0" hidden="1">'dem39'!#REF!</definedName>
    <definedName name="Z_93EBE921_AE91_11D5_8685_004005726899_.wvu.PrintArea" localSheetId="0" hidden="1">'dem39'!$A$1:$G$299</definedName>
    <definedName name="Z_93EBE921_AE91_11D5_8685_004005726899_.wvu.PrintTitles" localSheetId="0" hidden="1">'dem39'!$12:$15</definedName>
    <definedName name="Z_94DA79C1_0FDE_11D5_9579_000021DAEEA2_.wvu.Cols" localSheetId="0" hidden="1">'dem39'!#REF!</definedName>
    <definedName name="Z_94DA79C1_0FDE_11D5_9579_000021DAEEA2_.wvu.PrintArea" localSheetId="0" hidden="1">'dem39'!$A$1:$G$299</definedName>
    <definedName name="Z_94DA79C1_0FDE_11D5_9579_000021DAEEA2_.wvu.PrintTitles" localSheetId="0" hidden="1">'dem39'!$12:$15</definedName>
    <definedName name="Z_C868F8C3_16D7_11D5_A68D_81D6213F5331_.wvu.Cols" localSheetId="0" hidden="1">'dem39'!#REF!</definedName>
    <definedName name="Z_C868F8C3_16D7_11D5_A68D_81D6213F5331_.wvu.PrintArea" localSheetId="0" hidden="1">'dem39'!$A$1:$G$299</definedName>
    <definedName name="Z_C868F8C3_16D7_11D5_A68D_81D6213F5331_.wvu.PrintTitles" localSheetId="0" hidden="1">'dem39'!$12:$15</definedName>
    <definedName name="Z_E5DF37BD_125C_11D5_8DC4_D0F5D88B3549_.wvu.Cols" localSheetId="0" hidden="1">'dem39'!#REF!</definedName>
    <definedName name="Z_E5DF37BD_125C_11D5_8DC4_D0F5D88B3549_.wvu.PrintArea" localSheetId="0" hidden="1">'dem39'!$A$1:$G$299</definedName>
    <definedName name="Z_E5DF37BD_125C_11D5_8DC4_D0F5D88B3549_.wvu.PrintTitles" localSheetId="0" hidden="1">'dem39'!$12:$15</definedName>
    <definedName name="Z_F8ADACC1_164E_11D6_B603_000021DAEEA2_.wvu.Cols" localSheetId="0" hidden="1">'dem39'!#REF!</definedName>
    <definedName name="Z_F8ADACC1_164E_11D6_B603_000021DAEEA2_.wvu.PrintArea" localSheetId="0" hidden="1">'dem39'!$A$1:$G$299</definedName>
    <definedName name="Z_F8ADACC1_164E_11D6_B603_000021DAEEA2_.wvu.PrintTitles" localSheetId="0" hidden="1">'dem39'!$12:$15</definedName>
  </definedNames>
  <calcPr calcId="124519"/>
</workbook>
</file>

<file path=xl/calcChain.xml><?xml version="1.0" encoding="utf-8"?>
<calcChain xmlns="http://schemas.openxmlformats.org/spreadsheetml/2006/main">
  <c r="E220" i="4"/>
  <c r="F220"/>
  <c r="D220"/>
  <c r="E214"/>
  <c r="F214"/>
  <c r="D214"/>
  <c r="E108"/>
  <c r="F108"/>
  <c r="D108"/>
  <c r="D104"/>
  <c r="E94"/>
  <c r="F94"/>
  <c r="D94"/>
  <c r="E270"/>
  <c r="F270"/>
  <c r="E215"/>
  <c r="F240"/>
  <c r="E240"/>
  <c r="D240"/>
  <c r="F190"/>
  <c r="E190"/>
  <c r="D190"/>
  <c r="F172"/>
  <c r="E172"/>
  <c r="D172"/>
  <c r="F21" l="1"/>
  <c r="F35" s="1"/>
  <c r="D267"/>
  <c r="D270" s="1"/>
  <c r="D82"/>
  <c r="D90" s="1"/>
  <c r="D71"/>
  <c r="D79" s="1"/>
  <c r="D60"/>
  <c r="D68" s="1"/>
  <c r="F253"/>
  <c r="F254" s="1"/>
  <c r="F245"/>
  <c r="F246" s="1"/>
  <c r="F183"/>
  <c r="F184" s="1"/>
  <c r="F185" s="1"/>
  <c r="F294"/>
  <c r="F295" s="1"/>
  <c r="E294"/>
  <c r="E295" s="1"/>
  <c r="D294"/>
  <c r="D295" s="1"/>
  <c r="F286"/>
  <c r="E286"/>
  <c r="D286"/>
  <c r="F279"/>
  <c r="E279"/>
  <c r="D279"/>
  <c r="F274"/>
  <c r="E274"/>
  <c r="D274"/>
  <c r="E254"/>
  <c r="D254"/>
  <c r="F250"/>
  <c r="E250"/>
  <c r="D250"/>
  <c r="E246"/>
  <c r="D246"/>
  <c r="F236"/>
  <c r="E236"/>
  <c r="D236"/>
  <c r="F232"/>
  <c r="E232"/>
  <c r="D232"/>
  <c r="F228"/>
  <c r="E228"/>
  <c r="D228"/>
  <c r="F224"/>
  <c r="E224"/>
  <c r="D224"/>
  <c r="F215"/>
  <c r="D215"/>
  <c r="F208"/>
  <c r="F209" s="1"/>
  <c r="E208"/>
  <c r="E209" s="1"/>
  <c r="D208"/>
  <c r="D209" s="1"/>
  <c r="F202"/>
  <c r="E202"/>
  <c r="D202"/>
  <c r="F198"/>
  <c r="E198"/>
  <c r="D198"/>
  <c r="F194"/>
  <c r="E194"/>
  <c r="D194"/>
  <c r="E184"/>
  <c r="E185" s="1"/>
  <c r="D184"/>
  <c r="D185" s="1"/>
  <c r="F168"/>
  <c r="E168"/>
  <c r="D168"/>
  <c r="F164"/>
  <c r="E164"/>
  <c r="D164"/>
  <c r="F160"/>
  <c r="E160"/>
  <c r="D160"/>
  <c r="F156"/>
  <c r="E156"/>
  <c r="D156"/>
  <c r="F152"/>
  <c r="E152"/>
  <c r="D152"/>
  <c r="F148"/>
  <c r="E148"/>
  <c r="D148"/>
  <c r="F144"/>
  <c r="E144"/>
  <c r="D144"/>
  <c r="F139"/>
  <c r="E139"/>
  <c r="D139"/>
  <c r="F133"/>
  <c r="E133"/>
  <c r="D133"/>
  <c r="F125"/>
  <c r="E125"/>
  <c r="D125"/>
  <c r="F121"/>
  <c r="E121"/>
  <c r="D121"/>
  <c r="F104"/>
  <c r="E104"/>
  <c r="F99"/>
  <c r="E99"/>
  <c r="D99"/>
  <c r="F90"/>
  <c r="E90"/>
  <c r="F79"/>
  <c r="E79"/>
  <c r="F68"/>
  <c r="E68"/>
  <c r="F57"/>
  <c r="E57"/>
  <c r="D57"/>
  <c r="F46"/>
  <c r="E46"/>
  <c r="D46"/>
  <c r="E35"/>
  <c r="D35"/>
  <c r="E109" l="1"/>
  <c r="E111" s="1"/>
  <c r="D109"/>
  <c r="D111" s="1"/>
  <c r="F109"/>
  <c r="F111" s="1"/>
  <c r="E241"/>
  <c r="E255"/>
  <c r="D255"/>
  <c r="F203"/>
  <c r="D203"/>
  <c r="D241"/>
  <c r="F241"/>
  <c r="E203"/>
  <c r="E173"/>
  <c r="D173"/>
  <c r="F173"/>
  <c r="E126"/>
  <c r="E127" s="1"/>
  <c r="E287"/>
  <c r="D126"/>
  <c r="D127" s="1"/>
  <c r="D287"/>
  <c r="F126"/>
  <c r="F127" s="1"/>
  <c r="F287"/>
  <c r="F255"/>
  <c r="E174" l="1"/>
  <c r="E175" s="1"/>
  <c r="D288"/>
  <c r="D296" s="1"/>
  <c r="D297" s="1"/>
  <c r="D298" s="1"/>
  <c r="E288"/>
  <c r="E296" s="1"/>
  <c r="E297" s="1"/>
  <c r="E298" s="1"/>
  <c r="D174"/>
  <c r="D175" s="1"/>
  <c r="F288"/>
  <c r="F296" s="1"/>
  <c r="F297" s="1"/>
  <c r="F298" s="1"/>
  <c r="F174"/>
  <c r="F175" s="1"/>
  <c r="D299" l="1"/>
  <c r="E299"/>
  <c r="F299"/>
  <c r="E9" l="1"/>
  <c r="D9" l="1"/>
  <c r="F9" s="1"/>
</calcChain>
</file>

<file path=xl/sharedStrings.xml><?xml version="1.0" encoding="utf-8"?>
<sst xmlns="http://schemas.openxmlformats.org/spreadsheetml/2006/main" count="487" uniqueCount="242">
  <si>
    <t>Sports &amp; Youth Services</t>
  </si>
  <si>
    <t>Capital Outlay on Education, Sports, Art &amp; Culture</t>
  </si>
  <si>
    <t>Voted</t>
  </si>
  <si>
    <t>Major /Sub-Major/Minor/Sub/Detailed Heads</t>
  </si>
  <si>
    <t>Total</t>
  </si>
  <si>
    <t>REVENUE SECTION</t>
  </si>
  <si>
    <t>M.H.</t>
  </si>
  <si>
    <t>Direction and Administration</t>
  </si>
  <si>
    <t>Establishment</t>
  </si>
  <si>
    <t>Head Office Establishment</t>
  </si>
  <si>
    <t>60.44.01</t>
  </si>
  <si>
    <t>Salaries</t>
  </si>
  <si>
    <t>60.44.11</t>
  </si>
  <si>
    <t>60.44.13</t>
  </si>
  <si>
    <t>Office Expenses</t>
  </si>
  <si>
    <t>60.44.50</t>
  </si>
  <si>
    <t>Other Charges</t>
  </si>
  <si>
    <t>Assistance and Incentives</t>
  </si>
  <si>
    <t>64.00.31</t>
  </si>
  <si>
    <t>64.00.71</t>
  </si>
  <si>
    <t>Incentive to Promising Sports Persons</t>
  </si>
  <si>
    <t>Sports and Games</t>
  </si>
  <si>
    <t>Development Activities</t>
  </si>
  <si>
    <t>Sports Hostel,  Namchi</t>
  </si>
  <si>
    <t>66.00.50</t>
  </si>
  <si>
    <t>CAPITAL SECTION</t>
  </si>
  <si>
    <t>Sports and Youth Services -Sports Stadia</t>
  </si>
  <si>
    <t>Sports Stadia</t>
  </si>
  <si>
    <t>Sports &amp; Stadia</t>
  </si>
  <si>
    <t>II. Details of the estimates and the heads under which this grant will be accounted for:</t>
  </si>
  <si>
    <t>Revenue</t>
  </si>
  <si>
    <t>B - Social Services (a) Education, Sports , Art and Culture</t>
  </si>
  <si>
    <t>Capital</t>
  </si>
  <si>
    <t>Grants-in-aid to State Sports Association</t>
  </si>
  <si>
    <t>(In Thousands of Rupees)</t>
  </si>
  <si>
    <t>Stipend for Sports Academy</t>
  </si>
  <si>
    <t>66.00.34</t>
  </si>
  <si>
    <t>65.00.76</t>
  </si>
  <si>
    <t>Maintenance of Palzor Stadium</t>
  </si>
  <si>
    <t>Stadium, Gymnasium and Playgrounds</t>
  </si>
  <si>
    <t>61.00.91</t>
  </si>
  <si>
    <t>Construction of other Playgrounds</t>
  </si>
  <si>
    <t>Youth Welfare Programmes for Non- Students</t>
  </si>
  <si>
    <t>60.44.02</t>
  </si>
  <si>
    <t>Wages</t>
  </si>
  <si>
    <t>61.00.74</t>
  </si>
  <si>
    <t>Restoration of Jorethang Play Ground</t>
  </si>
  <si>
    <t>Soreng Girls Sports Academy</t>
  </si>
  <si>
    <t>67.00.31</t>
  </si>
  <si>
    <t>Grant in Aid</t>
  </si>
  <si>
    <t>61.00.75</t>
  </si>
  <si>
    <t>Upgradation of Kyongsa Play Ground upto International Standard with Track &amp; Field (SPA)-State Share</t>
  </si>
  <si>
    <t>61.00.92</t>
  </si>
  <si>
    <t>DEMAND NO. 39</t>
  </si>
  <si>
    <t>SPORTS AND YOUTH AFFAIRS</t>
  </si>
  <si>
    <t>65.00.72</t>
  </si>
  <si>
    <t>Games and Sports Activities</t>
  </si>
  <si>
    <t>Actuals</t>
  </si>
  <si>
    <t>Budget 
Estimate</t>
  </si>
  <si>
    <t>Revised 
Estimate</t>
  </si>
  <si>
    <t xml:space="preserve">Construction of Soreng Stadium 
(State Share)
</t>
  </si>
  <si>
    <t>60.44.70</t>
  </si>
  <si>
    <t>Purchase of Training Equipments</t>
  </si>
  <si>
    <t>60.44.71</t>
  </si>
  <si>
    <t>Youth Development Board</t>
  </si>
  <si>
    <t>2022-23</t>
  </si>
  <si>
    <t>Gyalshing District</t>
  </si>
  <si>
    <t>60.46.01</t>
  </si>
  <si>
    <t>60.46.02</t>
  </si>
  <si>
    <t>60.46.11</t>
  </si>
  <si>
    <t>60.46.13</t>
  </si>
  <si>
    <t>Mangan District</t>
  </si>
  <si>
    <t>60.47.01</t>
  </si>
  <si>
    <t>60.47.02</t>
  </si>
  <si>
    <t>60.47.11</t>
  </si>
  <si>
    <t>60.47.13</t>
  </si>
  <si>
    <t>Namchi District</t>
  </si>
  <si>
    <t>60.48.01</t>
  </si>
  <si>
    <t>60.48.02</t>
  </si>
  <si>
    <t>60.48.11</t>
  </si>
  <si>
    <t>60.48.13</t>
  </si>
  <si>
    <t>Pakyong District</t>
  </si>
  <si>
    <t>60.49.01</t>
  </si>
  <si>
    <t>60.49.02</t>
  </si>
  <si>
    <t>60.49.11</t>
  </si>
  <si>
    <t>60.49.13</t>
  </si>
  <si>
    <t>Soreng District</t>
  </si>
  <si>
    <t>60.50.01</t>
  </si>
  <si>
    <t>60.50.02</t>
  </si>
  <si>
    <t>60.50.11</t>
  </si>
  <si>
    <t>60.50.13</t>
  </si>
  <si>
    <t>61.00.97</t>
  </si>
  <si>
    <t>Underground Drainage System at Palzor Stadium</t>
  </si>
  <si>
    <t>Gangtok District</t>
  </si>
  <si>
    <t>61.45.70</t>
  </si>
  <si>
    <t>61.45.71</t>
  </si>
  <si>
    <t>Development of Centre of Excellence at Reshithang</t>
  </si>
  <si>
    <t>61.45.72</t>
  </si>
  <si>
    <t>Playground at Enchey SS School</t>
  </si>
  <si>
    <t>50</t>
  </si>
  <si>
    <t>61.50.70</t>
  </si>
  <si>
    <t>Resoration and Construction of Soreng Stadium</t>
  </si>
  <si>
    <t>64.00.72</t>
  </si>
  <si>
    <t>CMs State Sports Award</t>
  </si>
  <si>
    <t>B - Capital Account of Social Services
(a) Education, Sports Arts and Culture</t>
  </si>
  <si>
    <t>New Construction of Pavillion at Public Ground at Okhrey</t>
  </si>
  <si>
    <t>Upgradation of Mangan Public Ground</t>
  </si>
  <si>
    <t>2023-24</t>
  </si>
  <si>
    <t>Medical Treatment</t>
  </si>
  <si>
    <t>Allowances</t>
  </si>
  <si>
    <t>Leave Travel Concession</t>
  </si>
  <si>
    <t>Domestic Travel Expenses</t>
  </si>
  <si>
    <t>Foreign Travel Expenses</t>
  </si>
  <si>
    <t>60.44.06</t>
  </si>
  <si>
    <t>60.44.07</t>
  </si>
  <si>
    <t>Other Revenue Expenditure</t>
  </si>
  <si>
    <t>60.44.49</t>
  </si>
  <si>
    <t>60.46.06</t>
  </si>
  <si>
    <t>60.46.07</t>
  </si>
  <si>
    <t>60.47.06</t>
  </si>
  <si>
    <t>60.47.07</t>
  </si>
  <si>
    <t>60.48.06</t>
  </si>
  <si>
    <t>60.48.07</t>
  </si>
  <si>
    <t>60.49.06</t>
  </si>
  <si>
    <t>60.49.07</t>
  </si>
  <si>
    <t>60.50.06</t>
  </si>
  <si>
    <t>60.50.07</t>
  </si>
  <si>
    <t>Training Expenses</t>
  </si>
  <si>
    <t>Fuel and Lubricants</t>
  </si>
  <si>
    <t>60.44.08</t>
  </si>
  <si>
    <t>60.44.09</t>
  </si>
  <si>
    <t>60.44.12</t>
  </si>
  <si>
    <t>60.44.24</t>
  </si>
  <si>
    <t>60.46.09</t>
  </si>
  <si>
    <t>60.46.24</t>
  </si>
  <si>
    <t>60.47.09</t>
  </si>
  <si>
    <t>60.47.24</t>
  </si>
  <si>
    <t>60.48.09</t>
  </si>
  <si>
    <t>60.48.24</t>
  </si>
  <si>
    <t>60.49.09</t>
  </si>
  <si>
    <t>60.49.24</t>
  </si>
  <si>
    <t>60.50.09</t>
  </si>
  <si>
    <t>60.50.24</t>
  </si>
  <si>
    <t>60.58.31</t>
  </si>
  <si>
    <t>Grant in Aid General</t>
  </si>
  <si>
    <t>State Sports Association</t>
  </si>
  <si>
    <t>64.60.31</t>
  </si>
  <si>
    <t>Other Reveneue Expenditure</t>
  </si>
  <si>
    <t>66.00.49</t>
  </si>
  <si>
    <t>Gangtok Sports Academy</t>
  </si>
  <si>
    <t>Khelo India Sports Center of Excellence</t>
  </si>
  <si>
    <t xml:space="preserve">68.00.31 </t>
  </si>
  <si>
    <t>61.45.73</t>
  </si>
  <si>
    <t>46</t>
  </si>
  <si>
    <t>61.46.70</t>
  </si>
  <si>
    <t>Upgradation of Kyongsa Playgroung upto Interbnation Standard with Track and Field Phase I- Special Central Assistance - Capital</t>
  </si>
  <si>
    <t>Construction of Archery Field, Boxing Arena and Upgradation of Existing Infrastructure at Reshithang in East Sikkim- Special Central Assistance - Capital</t>
  </si>
  <si>
    <t>48</t>
  </si>
  <si>
    <t>61.48.70</t>
  </si>
  <si>
    <t>Tarundeep Rai Archery Academy, Kitchudumra</t>
  </si>
  <si>
    <t>Construction of Indoor Badminton Court at Simkherka, South Sikkim</t>
  </si>
  <si>
    <t>Construction of Mini Stadium at Sadam, Melli</t>
  </si>
  <si>
    <t>61.48.71</t>
  </si>
  <si>
    <t>Renovation and Repair of Gymnasium Hall at Namchi</t>
  </si>
  <si>
    <t>Upgradation of Public ground at Tikpur under Daramdin Constituency</t>
  </si>
  <si>
    <t>Purchase of Land for Construction of playground at Mangsari</t>
  </si>
  <si>
    <t>61.50.71</t>
  </si>
  <si>
    <t>61.50.72</t>
  </si>
  <si>
    <t>61.50.73</t>
  </si>
  <si>
    <t>Subroto Mukherjee Cup</t>
  </si>
  <si>
    <t>70.00.49</t>
  </si>
  <si>
    <t>Governor's Gold Cup</t>
  </si>
  <si>
    <t>71.00.49</t>
  </si>
  <si>
    <t>69.00.49</t>
  </si>
  <si>
    <t>Chief Minister's Gold Cup</t>
  </si>
  <si>
    <t>72.00.49</t>
  </si>
  <si>
    <t>73.00.49</t>
  </si>
  <si>
    <t>Rural Sports Activities</t>
  </si>
  <si>
    <t>60.59.27</t>
  </si>
  <si>
    <t>Minor Civil and Electrical Works</t>
  </si>
  <si>
    <t>60.59.29</t>
  </si>
  <si>
    <t>Repair and Maintenance</t>
  </si>
  <si>
    <t>Maintenance of Palzor Stadium, Gangtok</t>
  </si>
  <si>
    <t>Maintenance of Bhaichung Stadium, Namchi</t>
  </si>
  <si>
    <t>60.60.27</t>
  </si>
  <si>
    <t>60.60.29</t>
  </si>
  <si>
    <t>60</t>
  </si>
  <si>
    <t>Construction of Jorethang Play Ground</t>
  </si>
  <si>
    <t>48.60.73</t>
  </si>
  <si>
    <t>Infrastructural Assets</t>
  </si>
  <si>
    <t>44</t>
  </si>
  <si>
    <t>Construction of Various Play Ground</t>
  </si>
  <si>
    <t>44.60.73</t>
  </si>
  <si>
    <t>47</t>
  </si>
  <si>
    <t>Construction of Mangan Play Ground</t>
  </si>
  <si>
    <t>47.60.73</t>
  </si>
  <si>
    <t>45</t>
  </si>
  <si>
    <t>Underground Drainage at Palzor Stadium</t>
  </si>
  <si>
    <t>61</t>
  </si>
  <si>
    <t>Gymnasium Hall at Namchi</t>
  </si>
  <si>
    <t>48.61.73</t>
  </si>
  <si>
    <t>45.60.73</t>
  </si>
  <si>
    <t>Other Expenditure</t>
  </si>
  <si>
    <t>Purchase of Vehicle</t>
  </si>
  <si>
    <t>44.60.51</t>
  </si>
  <si>
    <t>Motor Vehicles</t>
  </si>
  <si>
    <t>Sports Complex at Reshithang</t>
  </si>
  <si>
    <t>45.61.73</t>
  </si>
  <si>
    <t>Soreng Distrct</t>
  </si>
  <si>
    <t>62</t>
  </si>
  <si>
    <t>48.62.73</t>
  </si>
  <si>
    <t>63</t>
  </si>
  <si>
    <t>48.63.73</t>
  </si>
  <si>
    <t>50.61.73</t>
  </si>
  <si>
    <t>50.60.73</t>
  </si>
  <si>
    <t>50.62.78</t>
  </si>
  <si>
    <t>Land</t>
  </si>
  <si>
    <t>Rennovation and Upgaradation of Sports Complex at White Hall</t>
  </si>
  <si>
    <t>45.62.73</t>
  </si>
  <si>
    <t>46.60.73</t>
  </si>
  <si>
    <t>Up-Gradation of Kyongsa Play Ground upto International Standard with Track &amp; Field Phase-I</t>
  </si>
  <si>
    <t>64</t>
  </si>
  <si>
    <t>Tarundeep Rai Archery Institue</t>
  </si>
  <si>
    <t>64.62.49</t>
  </si>
  <si>
    <t>48.64.73</t>
  </si>
  <si>
    <t>I. Estimate of the amount required in the year ending 31st March, 2025 to defray the charges in respect of Sports and Youth  Affairs</t>
  </si>
  <si>
    <t>74.00.49</t>
  </si>
  <si>
    <t>59</t>
  </si>
  <si>
    <t>Purchase of Various Equipments</t>
  </si>
  <si>
    <t>45.59.52</t>
  </si>
  <si>
    <t>Machinery and Equipment</t>
  </si>
  <si>
    <t>65</t>
  </si>
  <si>
    <t>Indoor Multi-Purpose Gymnasium Hall at Jorethang</t>
  </si>
  <si>
    <t>48.65.73</t>
  </si>
  <si>
    <t>67.00.49</t>
  </si>
  <si>
    <t>Construction of Stadium Complex at Soreng Phase II</t>
  </si>
  <si>
    <t>61.45.74</t>
  </si>
  <si>
    <t>Sports' Development Board</t>
  </si>
  <si>
    <t>60.61.31</t>
  </si>
  <si>
    <t>GIA to Sports' Development Board</t>
  </si>
  <si>
    <t>Construction of Jas Lall Boxing Academy at Khamdong, Singtam ,Gangtok District</t>
  </si>
  <si>
    <t>2024-25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</si>
</sst>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64" formatCode="0#"/>
    <numFmt numFmtId="165" formatCode="00000#"/>
    <numFmt numFmtId="166" formatCode="00.000"/>
    <numFmt numFmtId="167" formatCode="00"/>
  </numFmts>
  <fonts count="7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Alignment="0"/>
    <xf numFmtId="0" fontId="2" fillId="0" borderId="0" applyAlignment="0"/>
    <xf numFmtId="0" fontId="2" fillId="0" borderId="0"/>
  </cellStyleXfs>
  <cellXfs count="168">
    <xf numFmtId="0" fontId="0" fillId="0" borderId="0" xfId="0"/>
    <xf numFmtId="0" fontId="6" fillId="0" borderId="0" xfId="2" applyFont="1" applyFill="1" applyBorder="1" applyAlignment="1">
      <alignment vertical="top" wrapText="1"/>
    </xf>
    <xf numFmtId="0" fontId="3" fillId="0" borderId="0" xfId="2" applyFont="1" applyFill="1"/>
    <xf numFmtId="0" fontId="6" fillId="0" borderId="0" xfId="2" applyFont="1" applyFill="1" applyBorder="1" applyAlignment="1"/>
    <xf numFmtId="0" fontId="3" fillId="0" borderId="0" xfId="2" applyFont="1" applyFill="1" applyBorder="1" applyAlignment="1">
      <alignment horizontal="left" vertical="top" wrapText="1"/>
    </xf>
    <xf numFmtId="0" fontId="3" fillId="0" borderId="0" xfId="2" applyFont="1" applyFill="1" applyBorder="1" applyAlignment="1">
      <alignment horizontal="right" vertical="top" wrapText="1"/>
    </xf>
    <xf numFmtId="0" fontId="3" fillId="0" borderId="0" xfId="2" applyNumberFormat="1" applyFont="1" applyFill="1" applyBorder="1"/>
    <xf numFmtId="0" fontId="6" fillId="0" borderId="0" xfId="2" applyNumberFormat="1" applyFont="1" applyFill="1" applyBorder="1" applyAlignment="1">
      <alignment horizontal="center"/>
    </xf>
    <xf numFmtId="0" fontId="3" fillId="0" borderId="0" xfId="2" applyFont="1" applyFill="1" applyBorder="1"/>
    <xf numFmtId="0" fontId="3" fillId="0" borderId="0" xfId="2" applyFont="1" applyFill="1" applyAlignment="1">
      <alignment horizontal="right" vertical="top" wrapText="1"/>
    </xf>
    <xf numFmtId="0" fontId="3" fillId="0" borderId="0" xfId="2" applyNumberFormat="1" applyFont="1" applyFill="1" applyAlignment="1" applyProtection="1">
      <alignment horizontal="right"/>
    </xf>
    <xf numFmtId="0" fontId="3" fillId="0" borderId="0" xfId="2" applyNumberFormat="1" applyFont="1" applyFill="1"/>
    <xf numFmtId="0" fontId="3" fillId="0" borderId="0" xfId="2" applyFont="1" applyFill="1" applyAlignment="1" applyProtection="1">
      <alignment horizontal="left"/>
    </xf>
    <xf numFmtId="0" fontId="6" fillId="0" borderId="0" xfId="5" applyNumberFormat="1" applyFont="1" applyFill="1" applyAlignment="1">
      <alignment horizontal="center"/>
    </xf>
    <xf numFmtId="0" fontId="3" fillId="0" borderId="0" xfId="2" applyFont="1" applyFill="1" applyAlignment="1">
      <alignment vertical="top"/>
    </xf>
    <xf numFmtId="0" fontId="6" fillId="0" borderId="0" xfId="2" applyNumberFormat="1" applyFont="1" applyFill="1" applyAlignment="1" applyProtection="1">
      <alignment horizontal="center"/>
    </xf>
    <xf numFmtId="0" fontId="6" fillId="0" borderId="0" xfId="2" applyNumberFormat="1" applyFont="1" applyFill="1" applyAlignment="1" applyProtection="1">
      <alignment horizontal="right"/>
    </xf>
    <xf numFmtId="0" fontId="3" fillId="0" borderId="0" xfId="4" applyFont="1" applyFill="1" applyBorder="1" applyAlignment="1" applyProtection="1">
      <alignment horizontal="left" vertical="top" wrapText="1"/>
    </xf>
    <xf numFmtId="0" fontId="3" fillId="0" borderId="0" xfId="4" applyFont="1" applyFill="1" applyBorder="1" applyAlignment="1" applyProtection="1">
      <alignment horizontal="right" vertical="top" wrapText="1"/>
    </xf>
    <xf numFmtId="0" fontId="3" fillId="0" borderId="2" xfId="3" applyFont="1" applyFill="1" applyBorder="1" applyAlignment="1" applyProtection="1">
      <alignment horizontal="left"/>
    </xf>
    <xf numFmtId="0" fontId="3" fillId="0" borderId="2" xfId="3" applyNumberFormat="1" applyFont="1" applyFill="1" applyBorder="1" applyProtection="1"/>
    <xf numFmtId="0" fontId="5" fillId="0" borderId="2" xfId="3" applyNumberFormat="1" applyFont="1" applyFill="1" applyBorder="1" applyAlignment="1" applyProtection="1">
      <alignment horizontal="right"/>
    </xf>
    <xf numFmtId="0" fontId="3" fillId="0" borderId="0" xfId="4" applyFont="1" applyFill="1" applyProtection="1"/>
    <xf numFmtId="0" fontId="3" fillId="0" borderId="2" xfId="4" applyFont="1" applyFill="1" applyBorder="1" applyAlignment="1" applyProtection="1">
      <alignment horizontal="left" vertical="top" wrapText="1"/>
    </xf>
    <xf numFmtId="0" fontId="3" fillId="0" borderId="2" xfId="4" applyFont="1" applyFill="1" applyBorder="1" applyAlignment="1" applyProtection="1">
      <alignment horizontal="right" vertical="top" wrapText="1"/>
    </xf>
    <xf numFmtId="0" fontId="3" fillId="0" borderId="2" xfId="3" applyNumberFormat="1" applyFont="1" applyFill="1" applyBorder="1" applyAlignment="1" applyProtection="1">
      <alignment horizontal="right"/>
    </xf>
    <xf numFmtId="0" fontId="3" fillId="0" borderId="2" xfId="3" applyNumberFormat="1" applyFont="1" applyFill="1" applyBorder="1" applyAlignment="1" applyProtection="1">
      <alignment vertical="center" wrapText="1"/>
    </xf>
    <xf numFmtId="0" fontId="6" fillId="0" borderId="0" xfId="2" applyFont="1" applyFill="1" applyAlignment="1" applyProtection="1">
      <alignment horizontal="left" vertical="top" wrapText="1"/>
    </xf>
    <xf numFmtId="0" fontId="6" fillId="0" borderId="0" xfId="2" applyFont="1" applyFill="1" applyAlignment="1">
      <alignment horizontal="right" vertical="top" wrapText="1"/>
    </xf>
    <xf numFmtId="166" fontId="6" fillId="0" borderId="0" xfId="2" applyNumberFormat="1" applyFont="1" applyFill="1" applyAlignment="1">
      <alignment horizontal="right" vertical="top" wrapText="1"/>
    </xf>
    <xf numFmtId="167" fontId="3" fillId="0" borderId="0" xfId="2" applyNumberFormat="1" applyFont="1" applyFill="1" applyAlignment="1">
      <alignment horizontal="right" vertical="top" wrapText="1"/>
    </xf>
    <xf numFmtId="0" fontId="3" fillId="0" borderId="0" xfId="2" applyFont="1" applyFill="1" applyAlignment="1" applyProtection="1">
      <alignment horizontal="left" vertical="top" wrapText="1"/>
    </xf>
    <xf numFmtId="167" fontId="3" fillId="0" borderId="0" xfId="2" applyNumberFormat="1" applyFont="1" applyFill="1" applyBorder="1" applyAlignment="1">
      <alignment horizontal="right" vertical="top" wrapText="1"/>
    </xf>
    <xf numFmtId="0" fontId="3" fillId="0" borderId="0" xfId="2" applyFont="1" applyFill="1" applyBorder="1" applyAlignment="1" applyProtection="1">
      <alignment horizontal="left" vertical="top" wrapText="1"/>
    </xf>
    <xf numFmtId="0" fontId="3" fillId="0" borderId="3" xfId="2" applyNumberFormat="1" applyFont="1" applyFill="1" applyBorder="1" applyAlignment="1" applyProtection="1"/>
    <xf numFmtId="0" fontId="3" fillId="0" borderId="0" xfId="1" applyNumberFormat="1" applyFont="1" applyFill="1" applyBorder="1" applyAlignment="1" applyProtection="1">
      <alignment horizontal="right" wrapText="1"/>
    </xf>
    <xf numFmtId="0" fontId="3" fillId="0" borderId="2" xfId="2" applyFont="1" applyFill="1" applyBorder="1" applyAlignment="1">
      <alignment horizontal="left" vertical="top" wrapText="1"/>
    </xf>
    <xf numFmtId="0" fontId="3" fillId="0" borderId="2" xfId="2" applyNumberFormat="1" applyFont="1" applyFill="1" applyBorder="1" applyAlignment="1" applyProtection="1">
      <alignment horizontal="right"/>
    </xf>
    <xf numFmtId="166" fontId="6" fillId="0" borderId="0" xfId="2" applyNumberFormat="1" applyFont="1" applyFill="1" applyBorder="1" applyAlignment="1">
      <alignment horizontal="right" vertical="top" wrapText="1"/>
    </xf>
    <xf numFmtId="0" fontId="6" fillId="0" borderId="0" xfId="2" applyFont="1" applyFill="1" applyBorder="1" applyAlignment="1" applyProtection="1">
      <alignment horizontal="left" vertical="top" wrapText="1"/>
    </xf>
    <xf numFmtId="0" fontId="3" fillId="0" borderId="0" xfId="2" applyNumberFormat="1" applyFont="1" applyFill="1" applyBorder="1" applyAlignment="1" applyProtection="1"/>
    <xf numFmtId="0" fontId="3" fillId="0" borderId="0" xfId="1" applyNumberFormat="1" applyFont="1" applyFill="1" applyBorder="1" applyAlignment="1" applyProtection="1">
      <alignment wrapText="1"/>
    </xf>
    <xf numFmtId="0" fontId="3" fillId="0" borderId="0" xfId="2" applyNumberFormat="1" applyFont="1" applyFill="1" applyBorder="1" applyAlignment="1"/>
    <xf numFmtId="0" fontId="3" fillId="0" borderId="0" xfId="2" applyFont="1" applyFill="1" applyBorder="1" applyAlignment="1" applyProtection="1">
      <alignment horizontal="left" vertical="center" wrapText="1"/>
    </xf>
    <xf numFmtId="0" fontId="3" fillId="0" borderId="3" xfId="1" applyNumberFormat="1" applyFont="1" applyFill="1" applyBorder="1" applyAlignment="1" applyProtection="1">
      <alignment horizontal="right" wrapText="1"/>
    </xf>
    <xf numFmtId="0" fontId="3" fillId="0" borderId="2" xfId="1" applyNumberFormat="1" applyFont="1" applyFill="1" applyBorder="1" applyAlignment="1" applyProtection="1">
      <alignment horizontal="right" wrapText="1"/>
    </xf>
    <xf numFmtId="0" fontId="6" fillId="0" borderId="0" xfId="2" applyFont="1" applyFill="1" applyBorder="1" applyAlignment="1">
      <alignment horizontal="right" vertical="top" wrapText="1"/>
    </xf>
    <xf numFmtId="0" fontId="3" fillId="0" borderId="0" xfId="2" applyNumberFormat="1" applyFont="1" applyFill="1" applyAlignment="1"/>
    <xf numFmtId="0" fontId="3" fillId="0" borderId="0" xfId="2" applyFont="1" applyFill="1" applyBorder="1" applyAlignment="1" applyProtection="1">
      <alignment vertical="center" wrapText="1"/>
    </xf>
    <xf numFmtId="167" fontId="3" fillId="0" borderId="0" xfId="2" applyNumberFormat="1" applyFont="1" applyFill="1" applyBorder="1" applyAlignment="1">
      <alignment horizontal="right" vertical="center" wrapText="1"/>
    </xf>
    <xf numFmtId="0" fontId="3" fillId="0" borderId="0" xfId="2" applyFont="1" applyFill="1" applyAlignment="1" applyProtection="1">
      <alignment horizontal="left" vertical="center" wrapText="1"/>
    </xf>
    <xf numFmtId="0" fontId="3" fillId="0" borderId="0" xfId="2" applyNumberFormat="1" applyFont="1" applyFill="1" applyBorder="1" applyAlignment="1" applyProtection="1">
      <alignment horizontal="right"/>
    </xf>
    <xf numFmtId="166" fontId="6" fillId="0" borderId="2" xfId="2" applyNumberFormat="1" applyFont="1" applyFill="1" applyBorder="1" applyAlignment="1">
      <alignment horizontal="right" vertical="top" wrapText="1"/>
    </xf>
    <xf numFmtId="0" fontId="6" fillId="0" borderId="2" xfId="2" applyFont="1" applyFill="1" applyBorder="1" applyAlignment="1" applyProtection="1">
      <alignment horizontal="left" vertical="top" wrapText="1"/>
    </xf>
    <xf numFmtId="0" fontId="6" fillId="0" borderId="2" xfId="2" applyFont="1" applyFill="1" applyBorder="1" applyAlignment="1">
      <alignment horizontal="right" vertical="top" wrapText="1"/>
    </xf>
    <xf numFmtId="0" fontId="3" fillId="0" borderId="3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right" vertical="top" wrapText="1"/>
    </xf>
    <xf numFmtId="0" fontId="6" fillId="0" borderId="3" xfId="2" applyFont="1" applyFill="1" applyBorder="1" applyAlignment="1" applyProtection="1">
      <alignment horizontal="left" vertical="top" wrapText="1"/>
    </xf>
    <xf numFmtId="0" fontId="3" fillId="0" borderId="3" xfId="2" applyNumberFormat="1" applyFont="1" applyFill="1" applyBorder="1" applyAlignment="1" applyProtection="1">
      <alignment horizontal="right"/>
    </xf>
    <xf numFmtId="0" fontId="6" fillId="0" borderId="0" xfId="2" applyFont="1" applyFill="1" applyAlignment="1">
      <alignment horizontal="left" vertical="top" wrapText="1"/>
    </xf>
    <xf numFmtId="0" fontId="6" fillId="0" borderId="0" xfId="5" applyFont="1" applyFill="1" applyBorder="1" applyAlignment="1">
      <alignment horizontal="right" vertical="top" wrapText="1"/>
    </xf>
    <xf numFmtId="0" fontId="6" fillId="0" borderId="0" xfId="5" applyFont="1" applyFill="1" applyBorder="1" applyAlignment="1" applyProtection="1">
      <alignment horizontal="left" vertical="top" wrapText="1"/>
    </xf>
    <xf numFmtId="0" fontId="3" fillId="0" borderId="0" xfId="5" applyNumberFormat="1" applyFont="1" applyFill="1" applyAlignment="1"/>
    <xf numFmtId="0" fontId="3" fillId="0" borderId="0" xfId="5" applyFont="1" applyFill="1" applyAlignment="1">
      <alignment horizontal="left" vertical="top" wrapText="1"/>
    </xf>
    <xf numFmtId="164" fontId="3" fillId="0" borderId="0" xfId="5" applyNumberFormat="1" applyFont="1" applyFill="1" applyAlignment="1">
      <alignment horizontal="right" vertical="top" wrapText="1"/>
    </xf>
    <xf numFmtId="0" fontId="3" fillId="0" borderId="0" xfId="5" applyFont="1" applyFill="1" applyAlignment="1" applyProtection="1">
      <alignment horizontal="left" vertical="top" wrapText="1"/>
    </xf>
    <xf numFmtId="0" fontId="3" fillId="0" borderId="0" xfId="5" applyFont="1" applyFill="1" applyBorder="1" applyAlignment="1">
      <alignment horizontal="left" vertical="top" wrapText="1"/>
    </xf>
    <xf numFmtId="0" fontId="3" fillId="0" borderId="0" xfId="5" applyNumberFormat="1" applyFont="1" applyFill="1" applyBorder="1" applyAlignment="1"/>
    <xf numFmtId="0" fontId="3" fillId="0" borderId="0" xfId="5" applyFont="1" applyFill="1" applyBorder="1" applyAlignment="1" applyProtection="1">
      <alignment horizontal="left" vertical="justify" wrapText="1"/>
    </xf>
    <xf numFmtId="0" fontId="3" fillId="0" borderId="0" xfId="5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5" applyFont="1" applyFill="1" applyBorder="1" applyAlignment="1">
      <alignment vertical="center"/>
    </xf>
    <xf numFmtId="0" fontId="6" fillId="0" borderId="0" xfId="5" applyFont="1" applyFill="1" applyBorder="1" applyAlignment="1" applyProtection="1">
      <alignment horizontal="left" vertical="justify" wrapText="1"/>
    </xf>
    <xf numFmtId="0" fontId="6" fillId="0" borderId="2" xfId="5" applyFont="1" applyFill="1" applyBorder="1" applyAlignment="1">
      <alignment horizontal="right" vertical="top" wrapText="1"/>
    </xf>
    <xf numFmtId="0" fontId="6" fillId="0" borderId="2" xfId="5" applyFont="1" applyFill="1" applyBorder="1" applyAlignment="1" applyProtection="1">
      <alignment horizontal="left" vertical="top" wrapText="1"/>
    </xf>
    <xf numFmtId="0" fontId="6" fillId="0" borderId="3" xfId="2" applyFont="1" applyFill="1" applyBorder="1" applyAlignment="1">
      <alignment vertical="top" wrapText="1"/>
    </xf>
    <xf numFmtId="0" fontId="3" fillId="0" borderId="0" xfId="2" applyFont="1" applyFill="1" applyBorder="1" applyAlignment="1" applyProtection="1">
      <alignment horizontal="left" vertical="top"/>
    </xf>
    <xf numFmtId="0" fontId="3" fillId="0" borderId="1" xfId="3" applyNumberFormat="1" applyFont="1" applyFill="1" applyBorder="1" applyAlignment="1" applyProtection="1">
      <alignment horizontal="right"/>
    </xf>
    <xf numFmtId="0" fontId="3" fillId="0" borderId="0" xfId="5" applyFont="1" applyFill="1" applyBorder="1" applyAlignment="1" applyProtection="1">
      <alignment horizontal="left" vertical="top" wrapText="1"/>
    </xf>
    <xf numFmtId="165" fontId="3" fillId="0" borderId="0" xfId="2" applyNumberFormat="1" applyFont="1" applyFill="1" applyAlignment="1">
      <alignment horizontal="right" vertical="top" wrapText="1"/>
    </xf>
    <xf numFmtId="165" fontId="3" fillId="0" borderId="0" xfId="2" applyNumberFormat="1" applyFont="1" applyFill="1" applyBorder="1" applyAlignment="1">
      <alignment horizontal="right" vertical="top" wrapText="1"/>
    </xf>
    <xf numFmtId="165" fontId="3" fillId="0" borderId="0" xfId="2" applyNumberFormat="1" applyFont="1" applyFill="1" applyBorder="1" applyAlignment="1">
      <alignment horizontal="right" vertical="center" wrapText="1"/>
    </xf>
    <xf numFmtId="165" fontId="3" fillId="0" borderId="0" xfId="2" applyNumberFormat="1" applyFont="1" applyFill="1" applyAlignment="1">
      <alignment horizontal="right" vertical="center" wrapText="1"/>
    </xf>
    <xf numFmtId="165" fontId="3" fillId="0" borderId="0" xfId="6" applyNumberFormat="1" applyFont="1" applyFill="1" applyBorder="1" applyAlignment="1">
      <alignment horizontal="right" vertical="top" wrapText="1"/>
    </xf>
    <xf numFmtId="165" fontId="3" fillId="0" borderId="0" xfId="5" applyNumberFormat="1" applyFont="1" applyFill="1" applyBorder="1" applyAlignment="1">
      <alignment horizontal="right" vertical="top" wrapText="1"/>
    </xf>
    <xf numFmtId="0" fontId="3" fillId="0" borderId="0" xfId="2" applyNumberFormat="1" applyFont="1" applyFill="1" applyAlignment="1">
      <alignment horizontal="left"/>
    </xf>
    <xf numFmtId="0" fontId="3" fillId="0" borderId="1" xfId="4" applyFont="1" applyFill="1" applyBorder="1" applyAlignment="1" applyProtection="1">
      <alignment horizontal="center" vertical="center" wrapText="1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3" xfId="5" applyNumberFormat="1" applyFont="1" applyFill="1" applyBorder="1" applyAlignment="1"/>
    <xf numFmtId="165" fontId="3" fillId="0" borderId="0" xfId="7" applyNumberFormat="1" applyFont="1" applyFill="1" applyBorder="1" applyAlignment="1">
      <alignment horizontal="right" vertical="top" wrapText="1"/>
    </xf>
    <xf numFmtId="0" fontId="3" fillId="0" borderId="0" xfId="7" applyFont="1" applyFill="1" applyBorder="1" applyAlignment="1" applyProtection="1">
      <alignment horizontal="left" vertical="top" wrapText="1"/>
    </xf>
    <xf numFmtId="0" fontId="3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Alignment="1">
      <alignment horizontal="center" vertical="top"/>
    </xf>
    <xf numFmtId="0" fontId="6" fillId="0" borderId="0" xfId="5" applyNumberFormat="1" applyFont="1" applyFill="1" applyAlignment="1">
      <alignment horizontal="center" vertical="top"/>
    </xf>
    <xf numFmtId="49" fontId="3" fillId="0" borderId="0" xfId="5" applyNumberFormat="1" applyFont="1" applyFill="1" applyBorder="1" applyAlignment="1">
      <alignment horizontal="right" vertical="top" wrapText="1"/>
    </xf>
    <xf numFmtId="0" fontId="3" fillId="0" borderId="0" xfId="2" applyNumberFormat="1" applyFont="1" applyFill="1" applyAlignment="1" applyProtection="1">
      <alignment horizontal="right" vertical="top" wrapText="1"/>
    </xf>
    <xf numFmtId="164" fontId="3" fillId="0" borderId="0" xfId="5" applyNumberFormat="1" applyFont="1" applyFill="1" applyBorder="1" applyAlignment="1">
      <alignment horizontal="right" vertical="top" wrapText="1"/>
    </xf>
    <xf numFmtId="0" fontId="3" fillId="0" borderId="1" xfId="5" applyNumberFormat="1" applyFont="1" applyFill="1" applyBorder="1" applyAlignment="1"/>
    <xf numFmtId="0" fontId="3" fillId="0" borderId="0" xfId="5" applyFont="1" applyFill="1" applyBorder="1"/>
    <xf numFmtId="0" fontId="3" fillId="0" borderId="0" xfId="2" applyNumberFormat="1" applyFont="1" applyFill="1" applyAlignment="1">
      <alignment horizontal="right"/>
    </xf>
    <xf numFmtId="0" fontId="3" fillId="0" borderId="0" xfId="0" applyFont="1" applyFill="1" applyBorder="1" applyAlignment="1">
      <alignment vertical="top" wrapText="1"/>
    </xf>
    <xf numFmtId="0" fontId="3" fillId="0" borderId="0" xfId="4" applyNumberFormat="1" applyFont="1" applyFill="1" applyBorder="1" applyAlignment="1" applyProtection="1">
      <alignment horizontal="left" vertical="top" wrapText="1"/>
    </xf>
    <xf numFmtId="46" fontId="3" fillId="0" borderId="0" xfId="4" applyNumberFormat="1" applyFont="1" applyFill="1" applyBorder="1" applyAlignment="1" applyProtection="1">
      <alignment horizontal="right" vertical="top" wrapText="1"/>
    </xf>
    <xf numFmtId="0" fontId="3" fillId="0" borderId="0" xfId="2" applyFont="1" applyFill="1" applyBorder="1" applyAlignment="1">
      <alignment vertical="top" wrapText="1"/>
    </xf>
    <xf numFmtId="0" fontId="3" fillId="0" borderId="0" xfId="1" applyNumberFormat="1" applyFont="1" applyFill="1" applyAlignment="1" applyProtection="1">
      <alignment horizontal="right" wrapText="1"/>
    </xf>
    <xf numFmtId="49" fontId="3" fillId="0" borderId="0" xfId="5" applyNumberFormat="1" applyFont="1" applyFill="1" applyBorder="1" applyAlignment="1">
      <alignment horizontal="left" vertical="top" wrapText="1"/>
    </xf>
    <xf numFmtId="49" fontId="3" fillId="0" borderId="0" xfId="2" applyNumberFormat="1" applyFont="1" applyFill="1" applyBorder="1" applyAlignment="1">
      <alignment horizontal="right" vertical="top" wrapText="1"/>
    </xf>
    <xf numFmtId="0" fontId="3" fillId="0" borderId="0" xfId="5" applyFont="1" applyFill="1" applyBorder="1" applyAlignment="1">
      <alignment horizontal="left"/>
    </xf>
    <xf numFmtId="165" fontId="3" fillId="0" borderId="0" xfId="5" applyNumberFormat="1" applyFont="1" applyFill="1" applyBorder="1" applyAlignment="1">
      <alignment horizontal="right" vertical="top"/>
    </xf>
    <xf numFmtId="166" fontId="3" fillId="0" borderId="0" xfId="2" applyNumberFormat="1" applyFont="1" applyFill="1" applyBorder="1" applyAlignment="1">
      <alignment horizontal="right" vertical="top" wrapText="1"/>
    </xf>
    <xf numFmtId="0" fontId="3" fillId="0" borderId="2" xfId="2" applyNumberFormat="1" applyFont="1" applyFill="1" applyBorder="1" applyAlignment="1" applyProtection="1"/>
    <xf numFmtId="0" fontId="3" fillId="0" borderId="0" xfId="1" applyNumberFormat="1" applyFont="1" applyFill="1" applyBorder="1" applyAlignment="1">
      <alignment horizontal="right" wrapText="1"/>
    </xf>
    <xf numFmtId="165" fontId="3" fillId="0" borderId="0" xfId="6" applyNumberFormat="1" applyFont="1" applyFill="1" applyBorder="1" applyAlignment="1">
      <alignment horizontal="right" vertical="center" wrapText="1"/>
    </xf>
    <xf numFmtId="0" fontId="6" fillId="0" borderId="0" xfId="2" applyNumberFormat="1" applyFont="1" applyFill="1" applyBorder="1" applyAlignment="1">
      <alignment horizontal="center" vertical="top"/>
    </xf>
    <xf numFmtId="0" fontId="6" fillId="0" borderId="0" xfId="2" applyNumberFormat="1" applyFont="1" applyFill="1" applyBorder="1" applyAlignment="1">
      <alignment vertical="top" wrapText="1"/>
    </xf>
    <xf numFmtId="0" fontId="6" fillId="0" borderId="0" xfId="2" applyNumberFormat="1" applyFont="1" applyFill="1" applyBorder="1" applyAlignment="1"/>
    <xf numFmtId="0" fontId="3" fillId="0" borderId="0" xfId="2" applyNumberFormat="1" applyFont="1" applyFill="1" applyAlignment="1" applyProtection="1">
      <alignment horizontal="left" vertical="top"/>
    </xf>
    <xf numFmtId="0" fontId="3" fillId="0" borderId="0" xfId="5" applyNumberFormat="1" applyFont="1" applyFill="1" applyAlignment="1" applyProtection="1">
      <alignment horizontal="left"/>
    </xf>
    <xf numFmtId="0" fontId="3" fillId="0" borderId="0" xfId="1" applyNumberFormat="1" applyFont="1" applyFill="1" applyBorder="1" applyAlignment="1" applyProtection="1"/>
    <xf numFmtId="43" fontId="3" fillId="0" borderId="0" xfId="1" applyFont="1" applyFill="1" applyBorder="1" applyAlignment="1" applyProtection="1">
      <alignment horizontal="right" wrapText="1"/>
    </xf>
    <xf numFmtId="43" fontId="3" fillId="0" borderId="0" xfId="1" applyFont="1" applyFill="1" applyAlignment="1">
      <alignment horizontal="right" wrapText="1"/>
    </xf>
    <xf numFmtId="43" fontId="3" fillId="0" borderId="2" xfId="1" applyFont="1" applyFill="1" applyBorder="1" applyAlignment="1" applyProtection="1">
      <alignment horizontal="right" wrapText="1"/>
    </xf>
    <xf numFmtId="43" fontId="3" fillId="0" borderId="2" xfId="1" applyFont="1" applyFill="1" applyBorder="1" applyAlignment="1">
      <alignment horizontal="right" wrapText="1"/>
    </xf>
    <xf numFmtId="43" fontId="3" fillId="0" borderId="3" xfId="1" applyFont="1" applyFill="1" applyBorder="1" applyAlignment="1" applyProtection="1">
      <alignment horizontal="right" wrapText="1"/>
    </xf>
    <xf numFmtId="43" fontId="3" fillId="0" borderId="0" xfId="1" applyFont="1" applyFill="1" applyBorder="1" applyAlignment="1">
      <alignment horizontal="right" wrapText="1"/>
    </xf>
    <xf numFmtId="43" fontId="3" fillId="0" borderId="3" xfId="1" applyFont="1" applyFill="1" applyBorder="1" applyAlignment="1">
      <alignment horizontal="right" wrapText="1"/>
    </xf>
    <xf numFmtId="0" fontId="3" fillId="0" borderId="2" xfId="1" applyNumberFormat="1" applyFont="1" applyFill="1" applyBorder="1" applyAlignment="1">
      <alignment horizontal="right" wrapText="1"/>
    </xf>
    <xf numFmtId="0" fontId="3" fillId="0" borderId="3" xfId="1" applyNumberFormat="1" applyFont="1" applyFill="1" applyBorder="1" applyAlignment="1">
      <alignment horizontal="right" wrapText="1"/>
    </xf>
    <xf numFmtId="0" fontId="3" fillId="0" borderId="0" xfId="5" applyFont="1" applyFill="1" applyBorder="1" applyAlignment="1">
      <alignment vertical="top"/>
    </xf>
    <xf numFmtId="0" fontId="6" fillId="0" borderId="0" xfId="2" applyNumberFormat="1" applyFont="1" applyFill="1" applyAlignment="1">
      <alignment horizontal="center"/>
    </xf>
    <xf numFmtId="0" fontId="3" fillId="0" borderId="0" xfId="3" applyFont="1" applyFill="1" applyBorder="1" applyAlignment="1" applyProtection="1"/>
    <xf numFmtId="0" fontId="1" fillId="0" borderId="0" xfId="0" applyFont="1" applyFill="1" applyAlignment="1"/>
    <xf numFmtId="0" fontId="3" fillId="0" borderId="0" xfId="3" applyNumberFormat="1" applyFont="1" applyFill="1" applyBorder="1" applyAlignment="1" applyProtection="1">
      <alignment horizontal="right" vertical="center"/>
    </xf>
    <xf numFmtId="0" fontId="3" fillId="0" borderId="0" xfId="4" applyFont="1" applyFill="1" applyBorder="1" applyProtection="1"/>
    <xf numFmtId="0" fontId="3" fillId="0" borderId="0" xfId="1" applyNumberFormat="1" applyFont="1" applyFill="1" applyAlignment="1">
      <alignment horizontal="right" wrapText="1"/>
    </xf>
    <xf numFmtId="0" fontId="3" fillId="0" borderId="2" xfId="1" applyNumberFormat="1" applyFont="1" applyFill="1" applyBorder="1" applyAlignment="1">
      <alignment wrapText="1"/>
    </xf>
    <xf numFmtId="0" fontId="3" fillId="0" borderId="3" xfId="5" applyNumberFormat="1" applyFont="1" applyFill="1" applyBorder="1" applyAlignment="1" applyProtection="1">
      <alignment horizontal="right"/>
    </xf>
    <xf numFmtId="0" fontId="3" fillId="0" borderId="2" xfId="2" applyNumberFormat="1" applyFont="1" applyFill="1" applyBorder="1" applyAlignment="1">
      <alignment horizontal="right"/>
    </xf>
    <xf numFmtId="0" fontId="3" fillId="0" borderId="3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left" vertical="top" wrapText="1"/>
    </xf>
    <xf numFmtId="0" fontId="6" fillId="0" borderId="1" xfId="2" applyFont="1" applyFill="1" applyBorder="1" applyAlignment="1">
      <alignment horizontal="right" vertical="top" wrapText="1"/>
    </xf>
    <xf numFmtId="0" fontId="6" fillId="0" borderId="1" xfId="2" applyFont="1" applyFill="1" applyBorder="1" applyAlignment="1">
      <alignment vertical="top" wrapText="1"/>
    </xf>
    <xf numFmtId="0" fontId="6" fillId="0" borderId="0" xfId="2" applyFont="1" applyFill="1" applyBorder="1"/>
    <xf numFmtId="0" fontId="6" fillId="0" borderId="0" xfId="0" applyNumberFormat="1" applyFont="1" applyFill="1" applyBorder="1" applyAlignment="1" applyProtection="1">
      <alignment horizontal="right"/>
    </xf>
    <xf numFmtId="0" fontId="6" fillId="0" borderId="0" xfId="2" applyFont="1" applyFill="1" applyAlignment="1">
      <alignment horizontal="right"/>
    </xf>
    <xf numFmtId="0" fontId="6" fillId="0" borderId="0" xfId="4" applyNumberFormat="1" applyFont="1" applyFill="1" applyAlignment="1" applyProtection="1">
      <alignment horizontal="right"/>
    </xf>
    <xf numFmtId="0" fontId="6" fillId="0" borderId="0" xfId="2" applyFont="1" applyFill="1"/>
    <xf numFmtId="0" fontId="6" fillId="0" borderId="0" xfId="2" applyNumberFormat="1" applyFont="1" applyFill="1" applyAlignment="1">
      <alignment horizontal="right"/>
    </xf>
    <xf numFmtId="0" fontId="3" fillId="0" borderId="0" xfId="2" applyFont="1" applyFill="1" applyAlignment="1">
      <alignment horizontal="right"/>
    </xf>
    <xf numFmtId="167" fontId="3" fillId="0" borderId="0" xfId="7" applyNumberFormat="1" applyFont="1" applyFill="1" applyBorder="1" applyAlignment="1">
      <alignment horizontal="right" vertical="top" wrapText="1"/>
    </xf>
    <xf numFmtId="0" fontId="3" fillId="0" borderId="0" xfId="2" applyFont="1" applyFill="1" applyAlignment="1">
      <alignment horizontal="left" vertical="top" wrapText="1"/>
    </xf>
    <xf numFmtId="0" fontId="3" fillId="0" borderId="1" xfId="3" applyNumberFormat="1" applyFont="1" applyFill="1" applyBorder="1" applyAlignment="1" applyProtection="1">
      <alignment horizontal="right" wrapText="1"/>
    </xf>
    <xf numFmtId="165" fontId="3" fillId="0" borderId="2" xfId="2" applyNumberFormat="1" applyFont="1" applyFill="1" applyBorder="1" applyAlignment="1">
      <alignment horizontal="right" vertical="top" wrapText="1"/>
    </xf>
    <xf numFmtId="0" fontId="3" fillId="0" borderId="2" xfId="2" applyFont="1" applyFill="1" applyBorder="1" applyAlignment="1" applyProtection="1">
      <alignment horizontal="left" vertical="top" wrapText="1"/>
    </xf>
    <xf numFmtId="167" fontId="3" fillId="0" borderId="2" xfId="2" applyNumberFormat="1" applyFont="1" applyFill="1" applyBorder="1" applyAlignment="1">
      <alignment horizontal="right" vertical="top" wrapText="1"/>
    </xf>
    <xf numFmtId="0" fontId="3" fillId="0" borderId="2" xfId="7" applyFont="1" applyFill="1" applyBorder="1" applyAlignment="1" applyProtection="1">
      <alignment horizontal="left" vertical="top" wrapText="1"/>
    </xf>
    <xf numFmtId="49" fontId="3" fillId="0" borderId="2" xfId="5" applyNumberFormat="1" applyFont="1" applyFill="1" applyBorder="1" applyAlignment="1">
      <alignment horizontal="left" vertical="top" wrapText="1"/>
    </xf>
    <xf numFmtId="49" fontId="3" fillId="0" borderId="2" xfId="2" applyNumberFormat="1" applyFont="1" applyFill="1" applyBorder="1" applyAlignment="1">
      <alignment horizontal="right" vertical="top" wrapText="1"/>
    </xf>
    <xf numFmtId="0" fontId="3" fillId="0" borderId="2" xfId="5" applyFont="1" applyFill="1" applyBorder="1" applyAlignment="1" applyProtection="1">
      <alignment horizontal="left" vertical="top" wrapText="1"/>
    </xf>
    <xf numFmtId="0" fontId="4" fillId="0" borderId="0" xfId="5" applyNumberFormat="1" applyFont="1" applyFill="1" applyBorder="1" applyAlignment="1"/>
    <xf numFmtId="0" fontId="3" fillId="0" borderId="2" xfId="5" applyFont="1" applyFill="1" applyBorder="1" applyAlignment="1">
      <alignment horizontal="left" vertical="top" wrapText="1"/>
    </xf>
    <xf numFmtId="49" fontId="3" fillId="0" borderId="2" xfId="5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vertical="center" wrapText="1"/>
    </xf>
    <xf numFmtId="0" fontId="3" fillId="0" borderId="1" xfId="3" applyNumberFormat="1" applyFont="1" applyFill="1" applyBorder="1" applyAlignment="1" applyProtection="1">
      <alignment horizontal="right" wrapText="1"/>
    </xf>
    <xf numFmtId="0" fontId="6" fillId="0" borderId="0" xfId="2" applyFont="1" applyFill="1" applyBorder="1" applyAlignment="1">
      <alignment horizontal="right"/>
    </xf>
    <xf numFmtId="0" fontId="3" fillId="0" borderId="0" xfId="5" applyFont="1" applyFill="1" applyBorder="1" applyAlignment="1"/>
    <xf numFmtId="0" fontId="3" fillId="0" borderId="0" xfId="2" applyFont="1" applyFill="1" applyAlignment="1">
      <alignment horizontal="left" vertical="top" wrapText="1"/>
    </xf>
    <xf numFmtId="0" fontId="3" fillId="0" borderId="0" xfId="5" applyNumberFormat="1" applyFont="1" applyFill="1" applyAlignment="1" applyProtection="1">
      <alignment horizontal="left" wrapText="1"/>
    </xf>
  </cellXfs>
  <cellStyles count="8">
    <cellStyle name="Comma" xfId="1" builtinId="3"/>
    <cellStyle name="Normal" xfId="0" builtinId="0"/>
    <cellStyle name="Normal_budget for 03-04" xfId="2"/>
    <cellStyle name="Normal_budget for 03-04 2" xfId="7"/>
    <cellStyle name="Normal_BUDGET-2000" xfId="3"/>
    <cellStyle name="Normal_budgetDocNIC02-03" xfId="4"/>
    <cellStyle name="Normal_DEMAND17" xfId="5"/>
    <cellStyle name="Normal_DEMAND17 2" xfId="6"/>
  </cellStyles>
  <dxfs count="0"/>
  <tableStyles count="0" defaultTableStyle="TableStyleMedium9" defaultPivotStyle="PivotStyleLight16"/>
  <colors>
    <mruColors>
      <color rgb="FFFF7C80"/>
      <color rgb="FFFF0066"/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" transitionEvaluation="1" codeName="Sheet1">
    <tabColor rgb="FFC00000"/>
  </sheetPr>
  <dimension ref="A1:G318"/>
  <sheetViews>
    <sheetView tabSelected="1" view="pageBreakPreview" zoomScale="115" zoomScaleSheetLayoutView="115" workbookViewId="0">
      <selection activeCell="G15" sqref="G15"/>
    </sheetView>
  </sheetViews>
  <sheetFormatPr defaultColWidth="11" defaultRowHeight="12.75"/>
  <cols>
    <col min="1" max="1" width="5.7109375" style="150" customWidth="1"/>
    <col min="2" max="2" width="8.28515625" style="9" customWidth="1"/>
    <col min="3" max="3" width="42.140625" style="2" customWidth="1"/>
    <col min="4" max="7" width="10.28515625" style="11" customWidth="1"/>
    <col min="8" max="16384" width="11" style="8"/>
  </cols>
  <sheetData>
    <row r="1" spans="1:7" s="2" customFormat="1" ht="15" customHeight="1">
      <c r="A1" s="150"/>
      <c r="B1" s="1"/>
      <c r="D1" s="113" t="s">
        <v>53</v>
      </c>
      <c r="E1" s="114"/>
      <c r="F1" s="114"/>
      <c r="G1" s="114"/>
    </row>
    <row r="2" spans="1:7" s="2" customFormat="1" ht="15" customHeight="1">
      <c r="A2" s="150"/>
      <c r="B2" s="3"/>
      <c r="C2" s="11"/>
      <c r="D2" s="113" t="s">
        <v>54</v>
      </c>
      <c r="E2" s="11"/>
      <c r="F2" s="115"/>
      <c r="G2" s="115"/>
    </row>
    <row r="3" spans="1:7" s="2" customFormat="1" ht="9" customHeight="1">
      <c r="A3" s="4"/>
      <c r="B3" s="5"/>
      <c r="C3" s="6"/>
      <c r="D3" s="7"/>
      <c r="E3" s="6"/>
      <c r="F3" s="6"/>
      <c r="G3" s="6"/>
    </row>
    <row r="4" spans="1:7" s="2" customFormat="1" ht="27.6" customHeight="1">
      <c r="A4" s="150"/>
      <c r="B4" s="9"/>
      <c r="C4" s="95" t="s">
        <v>31</v>
      </c>
      <c r="D4" s="92">
        <v>2204</v>
      </c>
      <c r="E4" s="116" t="s">
        <v>0</v>
      </c>
      <c r="F4" s="85"/>
      <c r="G4" s="85"/>
    </row>
    <row r="5" spans="1:7" s="2" customFormat="1" ht="25.15" customHeight="1">
      <c r="A5" s="150"/>
      <c r="B5" s="9"/>
      <c r="C5" s="95" t="s">
        <v>104</v>
      </c>
      <c r="D5" s="93">
        <v>4202</v>
      </c>
      <c r="E5" s="167" t="s">
        <v>1</v>
      </c>
      <c r="F5" s="167"/>
      <c r="G5" s="167"/>
    </row>
    <row r="6" spans="1:7" s="2" customFormat="1" ht="14.45" customHeight="1">
      <c r="A6" s="150"/>
      <c r="B6" s="9"/>
      <c r="C6" s="10"/>
      <c r="D6" s="13"/>
      <c r="E6" s="117"/>
      <c r="F6" s="11"/>
      <c r="G6" s="11"/>
    </row>
    <row r="7" spans="1:7" s="14" customFormat="1" ht="27" customHeight="1">
      <c r="A7" s="166" t="s">
        <v>225</v>
      </c>
      <c r="B7" s="166"/>
      <c r="C7" s="166"/>
      <c r="D7" s="166"/>
      <c r="E7" s="166"/>
      <c r="F7" s="166"/>
      <c r="G7" s="166"/>
    </row>
    <row r="8" spans="1:7" s="2" customFormat="1" ht="14.45" customHeight="1">
      <c r="A8" s="150"/>
      <c r="B8" s="9"/>
      <c r="C8" s="11"/>
      <c r="D8" s="15" t="s">
        <v>30</v>
      </c>
      <c r="E8" s="15" t="s">
        <v>32</v>
      </c>
      <c r="F8" s="15" t="s">
        <v>4</v>
      </c>
      <c r="G8" s="11"/>
    </row>
    <row r="9" spans="1:7" s="2" customFormat="1" ht="14.45" customHeight="1">
      <c r="A9" s="150"/>
      <c r="B9" s="5"/>
      <c r="C9" s="16" t="s">
        <v>2</v>
      </c>
      <c r="D9" s="129">
        <f>G175</f>
        <v>300371</v>
      </c>
      <c r="E9" s="15">
        <f>G298</f>
        <v>327257</v>
      </c>
      <c r="F9" s="129">
        <f>SUM(D9:E9)</f>
        <v>627628</v>
      </c>
      <c r="G9" s="11"/>
    </row>
    <row r="10" spans="1:7" s="2" customFormat="1">
      <c r="A10" s="150"/>
      <c r="B10" s="5"/>
      <c r="C10" s="16"/>
      <c r="D10" s="15"/>
      <c r="E10" s="15"/>
      <c r="F10" s="11"/>
      <c r="G10" s="11"/>
    </row>
    <row r="11" spans="1:7" s="2" customFormat="1" ht="15.6" customHeight="1">
      <c r="A11" s="12" t="s">
        <v>29</v>
      </c>
      <c r="B11" s="9"/>
      <c r="D11" s="11"/>
      <c r="E11" s="11"/>
      <c r="F11" s="11"/>
      <c r="G11" s="11"/>
    </row>
    <row r="12" spans="1:7" s="2" customFormat="1" ht="13.9" customHeight="1">
      <c r="A12" s="17"/>
      <c r="B12" s="18"/>
      <c r="C12" s="19"/>
      <c r="D12" s="20"/>
      <c r="E12" s="20"/>
      <c r="F12" s="20"/>
      <c r="G12" s="21" t="s">
        <v>34</v>
      </c>
    </row>
    <row r="13" spans="1:7" s="22" customFormat="1" ht="25.5">
      <c r="A13" s="86"/>
      <c r="B13" s="86"/>
      <c r="C13" s="87"/>
      <c r="D13" s="77" t="s">
        <v>57</v>
      </c>
      <c r="E13" s="151" t="s">
        <v>58</v>
      </c>
      <c r="F13" s="151" t="s">
        <v>59</v>
      </c>
      <c r="G13" s="163" t="s">
        <v>58</v>
      </c>
    </row>
    <row r="14" spans="1:7" s="133" customFormat="1">
      <c r="A14" s="17"/>
      <c r="B14" s="130" t="s">
        <v>3</v>
      </c>
      <c r="C14" s="131"/>
      <c r="D14" s="132" t="s">
        <v>65</v>
      </c>
      <c r="E14" s="132" t="s">
        <v>107</v>
      </c>
      <c r="F14" s="132" t="s">
        <v>107</v>
      </c>
      <c r="G14" s="132" t="s">
        <v>241</v>
      </c>
    </row>
    <row r="15" spans="1:7" s="22" customFormat="1" ht="10.15" customHeight="1">
      <c r="A15" s="23"/>
      <c r="B15" s="24"/>
      <c r="C15" s="19"/>
      <c r="D15" s="25"/>
      <c r="E15" s="25"/>
      <c r="F15" s="25"/>
      <c r="G15" s="26"/>
    </row>
    <row r="16" spans="1:7" s="2" customFormat="1" ht="15" customHeight="1">
      <c r="A16" s="150"/>
      <c r="B16" s="9"/>
      <c r="C16" s="27" t="s">
        <v>5</v>
      </c>
      <c r="D16" s="10"/>
      <c r="E16" s="10"/>
      <c r="F16" s="10"/>
      <c r="G16" s="10"/>
    </row>
    <row r="17" spans="1:7" s="2" customFormat="1" ht="15" customHeight="1">
      <c r="A17" s="150" t="s">
        <v>6</v>
      </c>
      <c r="B17" s="28">
        <v>2204</v>
      </c>
      <c r="C17" s="27" t="s">
        <v>0</v>
      </c>
      <c r="D17" s="11"/>
      <c r="E17" s="11"/>
      <c r="F17" s="11"/>
      <c r="G17" s="11"/>
    </row>
    <row r="18" spans="1:7" s="2" customFormat="1" ht="15" customHeight="1">
      <c r="A18" s="150"/>
      <c r="B18" s="29">
        <v>1E-3</v>
      </c>
      <c r="C18" s="27" t="s">
        <v>7</v>
      </c>
      <c r="D18" s="11"/>
      <c r="E18" s="11"/>
      <c r="F18" s="11"/>
      <c r="G18" s="11"/>
    </row>
    <row r="19" spans="1:7" s="2" customFormat="1" ht="13.9" customHeight="1">
      <c r="A19" s="150"/>
      <c r="B19" s="30">
        <v>60</v>
      </c>
      <c r="C19" s="31" t="s">
        <v>8</v>
      </c>
      <c r="D19" s="47"/>
      <c r="E19" s="47"/>
      <c r="F19" s="47"/>
      <c r="G19" s="47"/>
    </row>
    <row r="20" spans="1:7" s="2" customFormat="1" ht="13.9" customHeight="1">
      <c r="A20" s="4"/>
      <c r="B20" s="32">
        <v>44</v>
      </c>
      <c r="C20" s="33" t="s">
        <v>9</v>
      </c>
      <c r="D20" s="47"/>
      <c r="E20" s="47"/>
      <c r="F20" s="47"/>
      <c r="G20" s="47"/>
    </row>
    <row r="21" spans="1:7" s="2" customFormat="1" ht="13.9" customHeight="1">
      <c r="A21" s="4"/>
      <c r="B21" s="80" t="s">
        <v>10</v>
      </c>
      <c r="C21" s="33" t="s">
        <v>11</v>
      </c>
      <c r="D21" s="47">
        <v>113585</v>
      </c>
      <c r="E21" s="104">
        <v>129217</v>
      </c>
      <c r="F21" s="10">
        <f>129217-7225</f>
        <v>121992</v>
      </c>
      <c r="G21" s="10">
        <v>72329</v>
      </c>
    </row>
    <row r="22" spans="1:7" s="2" customFormat="1" ht="13.9" customHeight="1">
      <c r="A22" s="4"/>
      <c r="B22" s="80" t="s">
        <v>43</v>
      </c>
      <c r="C22" s="33" t="s">
        <v>44</v>
      </c>
      <c r="D22" s="134">
        <v>14871</v>
      </c>
      <c r="E22" s="104">
        <v>15705</v>
      </c>
      <c r="F22" s="104">
        <v>15705</v>
      </c>
      <c r="G22" s="10">
        <v>26255</v>
      </c>
    </row>
    <row r="23" spans="1:7" s="22" customFormat="1" ht="14.65" customHeight="1">
      <c r="A23" s="101"/>
      <c r="B23" s="79" t="s">
        <v>113</v>
      </c>
      <c r="C23" s="101" t="s">
        <v>108</v>
      </c>
      <c r="D23" s="119">
        <v>0</v>
      </c>
      <c r="E23" s="35">
        <v>1</v>
      </c>
      <c r="F23" s="35">
        <v>1</v>
      </c>
      <c r="G23" s="35">
        <v>3616</v>
      </c>
    </row>
    <row r="24" spans="1:7" s="22" customFormat="1" ht="14.65" customHeight="1">
      <c r="A24" s="101"/>
      <c r="B24" s="79" t="s">
        <v>114</v>
      </c>
      <c r="C24" s="101" t="s">
        <v>109</v>
      </c>
      <c r="D24" s="119">
        <v>0</v>
      </c>
      <c r="E24" s="35">
        <v>1</v>
      </c>
      <c r="F24" s="35">
        <v>1</v>
      </c>
      <c r="G24" s="35">
        <v>59243</v>
      </c>
    </row>
    <row r="25" spans="1:7" s="22" customFormat="1" ht="14.65" customHeight="1">
      <c r="A25" s="101"/>
      <c r="B25" s="79" t="s">
        <v>129</v>
      </c>
      <c r="C25" s="101" t="s">
        <v>110</v>
      </c>
      <c r="D25" s="119">
        <v>0</v>
      </c>
      <c r="E25" s="35">
        <v>1</v>
      </c>
      <c r="F25" s="35">
        <v>1</v>
      </c>
      <c r="G25" s="35">
        <v>1</v>
      </c>
    </row>
    <row r="26" spans="1:7" s="22" customFormat="1" ht="14.65" customHeight="1">
      <c r="A26" s="101"/>
      <c r="B26" s="102" t="s">
        <v>130</v>
      </c>
      <c r="C26" s="101" t="s">
        <v>127</v>
      </c>
      <c r="D26" s="119">
        <v>0</v>
      </c>
      <c r="E26" s="35">
        <v>1</v>
      </c>
      <c r="F26" s="35">
        <v>1</v>
      </c>
      <c r="G26" s="35">
        <v>1</v>
      </c>
    </row>
    <row r="27" spans="1:7" s="2" customFormat="1" ht="13.9" customHeight="1">
      <c r="A27" s="4"/>
      <c r="B27" s="80" t="s">
        <v>12</v>
      </c>
      <c r="C27" s="101" t="s">
        <v>111</v>
      </c>
      <c r="D27" s="47">
        <v>200</v>
      </c>
      <c r="E27" s="104">
        <v>199</v>
      </c>
      <c r="F27" s="10">
        <v>199</v>
      </c>
      <c r="G27" s="10">
        <v>199</v>
      </c>
    </row>
    <row r="28" spans="1:7" s="22" customFormat="1" ht="14.65" customHeight="1">
      <c r="A28" s="101"/>
      <c r="B28" s="79" t="s">
        <v>131</v>
      </c>
      <c r="C28" s="101" t="s">
        <v>112</v>
      </c>
      <c r="D28" s="119">
        <v>0</v>
      </c>
      <c r="E28" s="35">
        <v>1</v>
      </c>
      <c r="F28" s="35">
        <v>1</v>
      </c>
      <c r="G28" s="35">
        <v>1</v>
      </c>
    </row>
    <row r="29" spans="1:7" s="2" customFormat="1" ht="13.9" customHeight="1">
      <c r="A29" s="150"/>
      <c r="B29" s="79" t="s">
        <v>13</v>
      </c>
      <c r="C29" s="31" t="s">
        <v>14</v>
      </c>
      <c r="D29" s="104">
        <v>2781</v>
      </c>
      <c r="E29" s="104">
        <v>899</v>
      </c>
      <c r="F29" s="10">
        <v>899</v>
      </c>
      <c r="G29" s="10">
        <v>899</v>
      </c>
    </row>
    <row r="30" spans="1:7" s="22" customFormat="1" ht="14.65" customHeight="1">
      <c r="A30" s="101"/>
      <c r="B30" s="102" t="s">
        <v>132</v>
      </c>
      <c r="C30" s="101" t="s">
        <v>128</v>
      </c>
      <c r="D30" s="119">
        <v>0</v>
      </c>
      <c r="E30" s="35">
        <v>1</v>
      </c>
      <c r="F30" s="35">
        <v>1</v>
      </c>
      <c r="G30" s="35">
        <v>1</v>
      </c>
    </row>
    <row r="31" spans="1:7" s="2" customFormat="1" ht="13.9" customHeight="1">
      <c r="A31" s="103"/>
      <c r="B31" s="80" t="s">
        <v>116</v>
      </c>
      <c r="C31" s="33" t="s">
        <v>115</v>
      </c>
      <c r="D31" s="120">
        <v>0</v>
      </c>
      <c r="E31" s="134">
        <v>1998</v>
      </c>
      <c r="F31" s="134">
        <v>1998</v>
      </c>
      <c r="G31" s="104">
        <v>2998</v>
      </c>
    </row>
    <row r="32" spans="1:7" s="2" customFormat="1" ht="13.9" customHeight="1">
      <c r="A32" s="4"/>
      <c r="B32" s="80" t="s">
        <v>15</v>
      </c>
      <c r="C32" s="33" t="s">
        <v>16</v>
      </c>
      <c r="D32" s="35">
        <v>1852</v>
      </c>
      <c r="E32" s="119">
        <v>0</v>
      </c>
      <c r="F32" s="119">
        <v>0</v>
      </c>
      <c r="G32" s="119">
        <v>0</v>
      </c>
    </row>
    <row r="33" spans="1:7" s="2" customFormat="1" ht="13.9" customHeight="1">
      <c r="A33" s="4"/>
      <c r="B33" s="89" t="s">
        <v>61</v>
      </c>
      <c r="C33" s="90" t="s">
        <v>62</v>
      </c>
      <c r="D33" s="35">
        <v>10000</v>
      </c>
      <c r="E33" s="119">
        <v>0</v>
      </c>
      <c r="F33" s="119">
        <v>0</v>
      </c>
      <c r="G33" s="119">
        <v>0</v>
      </c>
    </row>
    <row r="34" spans="1:7" s="2" customFormat="1" ht="13.9" customHeight="1">
      <c r="A34" s="4"/>
      <c r="B34" s="89" t="s">
        <v>63</v>
      </c>
      <c r="C34" s="90" t="s">
        <v>64</v>
      </c>
      <c r="D34" s="45">
        <v>600</v>
      </c>
      <c r="E34" s="121">
        <v>0</v>
      </c>
      <c r="F34" s="121">
        <v>0</v>
      </c>
      <c r="G34" s="121">
        <v>0</v>
      </c>
    </row>
    <row r="35" spans="1:7" s="2" customFormat="1" ht="13.9" customHeight="1">
      <c r="A35" s="4" t="s">
        <v>4</v>
      </c>
      <c r="B35" s="32">
        <v>44</v>
      </c>
      <c r="C35" s="33" t="s">
        <v>9</v>
      </c>
      <c r="D35" s="37">
        <f t="shared" ref="D35:F35" si="0">SUM(D21:D34)</f>
        <v>143889</v>
      </c>
      <c r="E35" s="37">
        <f t="shared" si="0"/>
        <v>148024</v>
      </c>
      <c r="F35" s="37">
        <f t="shared" si="0"/>
        <v>140799</v>
      </c>
      <c r="G35" s="37">
        <v>165543</v>
      </c>
    </row>
    <row r="36" spans="1:7" s="2" customFormat="1">
      <c r="A36" s="4"/>
      <c r="B36" s="32"/>
      <c r="C36" s="33"/>
      <c r="D36" s="51"/>
      <c r="E36" s="51"/>
      <c r="F36" s="51"/>
      <c r="G36" s="51"/>
    </row>
    <row r="37" spans="1:7" s="2" customFormat="1" ht="13.9" customHeight="1">
      <c r="A37" s="4"/>
      <c r="B37" s="32">
        <v>46</v>
      </c>
      <c r="C37" s="33" t="s">
        <v>66</v>
      </c>
      <c r="D37" s="51"/>
      <c r="E37" s="51"/>
      <c r="F37" s="51"/>
      <c r="G37" s="51"/>
    </row>
    <row r="38" spans="1:7" s="2" customFormat="1" ht="13.9" customHeight="1">
      <c r="A38" s="4"/>
      <c r="B38" s="80" t="s">
        <v>67</v>
      </c>
      <c r="C38" s="33" t="s">
        <v>11</v>
      </c>
      <c r="D38" s="35">
        <v>14422</v>
      </c>
      <c r="E38" s="35">
        <v>15725</v>
      </c>
      <c r="F38" s="35">
        <v>15725</v>
      </c>
      <c r="G38" s="10">
        <v>6619</v>
      </c>
    </row>
    <row r="39" spans="1:7" s="2" customFormat="1" ht="13.9" customHeight="1">
      <c r="A39" s="4"/>
      <c r="B39" s="80" t="s">
        <v>68</v>
      </c>
      <c r="C39" s="33" t="s">
        <v>44</v>
      </c>
      <c r="D39" s="35">
        <v>759</v>
      </c>
      <c r="E39" s="35">
        <v>1125</v>
      </c>
      <c r="F39" s="35">
        <v>1125</v>
      </c>
      <c r="G39" s="10">
        <v>1791</v>
      </c>
    </row>
    <row r="40" spans="1:7" s="22" customFormat="1" ht="14.65" customHeight="1">
      <c r="A40" s="101"/>
      <c r="B40" s="79" t="s">
        <v>117</v>
      </c>
      <c r="C40" s="101" t="s">
        <v>108</v>
      </c>
      <c r="D40" s="119">
        <v>0</v>
      </c>
      <c r="E40" s="35">
        <v>1</v>
      </c>
      <c r="F40" s="35">
        <v>1</v>
      </c>
      <c r="G40" s="35">
        <v>331</v>
      </c>
    </row>
    <row r="41" spans="1:7" s="22" customFormat="1" ht="14.65" customHeight="1">
      <c r="A41" s="101"/>
      <c r="B41" s="79" t="s">
        <v>118</v>
      </c>
      <c r="C41" s="101" t="s">
        <v>109</v>
      </c>
      <c r="D41" s="119">
        <v>0</v>
      </c>
      <c r="E41" s="35">
        <v>1</v>
      </c>
      <c r="F41" s="35">
        <v>1</v>
      </c>
      <c r="G41" s="35">
        <v>5367</v>
      </c>
    </row>
    <row r="42" spans="1:7" s="22" customFormat="1" ht="14.65" customHeight="1">
      <c r="A42" s="101"/>
      <c r="B42" s="102" t="s">
        <v>133</v>
      </c>
      <c r="C42" s="101" t="s">
        <v>127</v>
      </c>
      <c r="D42" s="119">
        <v>0</v>
      </c>
      <c r="E42" s="35">
        <v>1</v>
      </c>
      <c r="F42" s="35">
        <v>1</v>
      </c>
      <c r="G42" s="35">
        <v>1</v>
      </c>
    </row>
    <row r="43" spans="1:7" s="2" customFormat="1" ht="13.9" customHeight="1">
      <c r="A43" s="4"/>
      <c r="B43" s="80" t="s">
        <v>69</v>
      </c>
      <c r="C43" s="101" t="s">
        <v>111</v>
      </c>
      <c r="D43" s="35">
        <v>84</v>
      </c>
      <c r="E43" s="35">
        <v>85</v>
      </c>
      <c r="F43" s="35">
        <v>85</v>
      </c>
      <c r="G43" s="10">
        <v>85</v>
      </c>
    </row>
    <row r="44" spans="1:7" ht="13.9" customHeight="1">
      <c r="A44" s="4"/>
      <c r="B44" s="80" t="s">
        <v>70</v>
      </c>
      <c r="C44" s="33" t="s">
        <v>14</v>
      </c>
      <c r="D44" s="35">
        <v>149</v>
      </c>
      <c r="E44" s="35">
        <v>148</v>
      </c>
      <c r="F44" s="35">
        <v>148</v>
      </c>
      <c r="G44" s="51">
        <v>148</v>
      </c>
    </row>
    <row r="45" spans="1:7" s="22" customFormat="1" ht="14.65" customHeight="1">
      <c r="A45" s="101"/>
      <c r="B45" s="102" t="s">
        <v>134</v>
      </c>
      <c r="C45" s="101" t="s">
        <v>128</v>
      </c>
      <c r="D45" s="121">
        <v>0</v>
      </c>
      <c r="E45" s="45">
        <v>1</v>
      </c>
      <c r="F45" s="45">
        <v>1</v>
      </c>
      <c r="G45" s="45">
        <v>1</v>
      </c>
    </row>
    <row r="46" spans="1:7" s="2" customFormat="1" ht="13.9" customHeight="1">
      <c r="A46" s="4" t="s">
        <v>4</v>
      </c>
      <c r="B46" s="32">
        <v>46</v>
      </c>
      <c r="C46" s="33" t="s">
        <v>66</v>
      </c>
      <c r="D46" s="45">
        <f t="shared" ref="D46:F46" si="1">SUM(D38:D45)</f>
        <v>15414</v>
      </c>
      <c r="E46" s="45">
        <f t="shared" si="1"/>
        <v>17087</v>
      </c>
      <c r="F46" s="45">
        <f t="shared" si="1"/>
        <v>17087</v>
      </c>
      <c r="G46" s="45">
        <v>14343</v>
      </c>
    </row>
    <row r="47" spans="1:7" s="2" customFormat="1">
      <c r="A47" s="4"/>
      <c r="B47" s="32"/>
      <c r="C47" s="33"/>
      <c r="D47" s="51"/>
      <c r="E47" s="51"/>
      <c r="F47" s="51"/>
      <c r="G47" s="51"/>
    </row>
    <row r="48" spans="1:7" s="2" customFormat="1" ht="13.9" customHeight="1">
      <c r="A48" s="4"/>
      <c r="B48" s="32">
        <v>47</v>
      </c>
      <c r="C48" s="33" t="s">
        <v>71</v>
      </c>
      <c r="D48" s="51"/>
      <c r="E48" s="51"/>
      <c r="F48" s="51"/>
      <c r="G48" s="51"/>
    </row>
    <row r="49" spans="1:7" s="2" customFormat="1" ht="13.9" customHeight="1">
      <c r="A49" s="36"/>
      <c r="B49" s="152" t="s">
        <v>72</v>
      </c>
      <c r="C49" s="153" t="s">
        <v>11</v>
      </c>
      <c r="D49" s="45">
        <v>8425</v>
      </c>
      <c r="E49" s="45">
        <v>9572</v>
      </c>
      <c r="F49" s="45">
        <v>9572</v>
      </c>
      <c r="G49" s="37">
        <v>5657</v>
      </c>
    </row>
    <row r="50" spans="1:7" s="2" customFormat="1" ht="13.9" customHeight="1">
      <c r="A50" s="4"/>
      <c r="B50" s="80" t="s">
        <v>73</v>
      </c>
      <c r="C50" s="33" t="s">
        <v>44</v>
      </c>
      <c r="D50" s="35">
        <v>792</v>
      </c>
      <c r="E50" s="35">
        <v>792</v>
      </c>
      <c r="F50" s="35">
        <v>792</v>
      </c>
      <c r="G50" s="10">
        <v>918</v>
      </c>
    </row>
    <row r="51" spans="1:7" s="22" customFormat="1" ht="14.65" customHeight="1">
      <c r="A51" s="101"/>
      <c r="B51" s="79" t="s">
        <v>119</v>
      </c>
      <c r="C51" s="101" t="s">
        <v>108</v>
      </c>
      <c r="D51" s="119">
        <v>0</v>
      </c>
      <c r="E51" s="35">
        <v>1</v>
      </c>
      <c r="F51" s="35">
        <v>1</v>
      </c>
      <c r="G51" s="35">
        <v>283</v>
      </c>
    </row>
    <row r="52" spans="1:7" s="22" customFormat="1" ht="14.65" customHeight="1">
      <c r="A52" s="101"/>
      <c r="B52" s="79" t="s">
        <v>120</v>
      </c>
      <c r="C52" s="101" t="s">
        <v>109</v>
      </c>
      <c r="D52" s="119">
        <v>0</v>
      </c>
      <c r="E52" s="35">
        <v>1</v>
      </c>
      <c r="F52" s="35">
        <v>1</v>
      </c>
      <c r="G52" s="35">
        <v>4612</v>
      </c>
    </row>
    <row r="53" spans="1:7" s="22" customFormat="1" ht="14.65" customHeight="1">
      <c r="A53" s="101"/>
      <c r="B53" s="102" t="s">
        <v>135</v>
      </c>
      <c r="C53" s="101" t="s">
        <v>127</v>
      </c>
      <c r="D53" s="119">
        <v>0</v>
      </c>
      <c r="E53" s="35">
        <v>1</v>
      </c>
      <c r="F53" s="35">
        <v>1</v>
      </c>
      <c r="G53" s="35">
        <v>1</v>
      </c>
    </row>
    <row r="54" spans="1:7" s="2" customFormat="1" ht="13.9" customHeight="1">
      <c r="A54" s="4"/>
      <c r="B54" s="80" t="s">
        <v>74</v>
      </c>
      <c r="C54" s="101" t="s">
        <v>111</v>
      </c>
      <c r="D54" s="35">
        <v>100</v>
      </c>
      <c r="E54" s="35">
        <v>100</v>
      </c>
      <c r="F54" s="35">
        <v>100</v>
      </c>
      <c r="G54" s="51">
        <v>100</v>
      </c>
    </row>
    <row r="55" spans="1:7" s="2" customFormat="1" ht="13.9" customHeight="1">
      <c r="A55" s="150"/>
      <c r="B55" s="79" t="s">
        <v>75</v>
      </c>
      <c r="C55" s="31" t="s">
        <v>14</v>
      </c>
      <c r="D55" s="35">
        <v>300</v>
      </c>
      <c r="E55" s="35">
        <v>299</v>
      </c>
      <c r="F55" s="35">
        <v>299</v>
      </c>
      <c r="G55" s="51">
        <v>299</v>
      </c>
    </row>
    <row r="56" spans="1:7" s="22" customFormat="1" ht="14.65" customHeight="1">
      <c r="A56" s="101"/>
      <c r="B56" s="102" t="s">
        <v>136</v>
      </c>
      <c r="C56" s="101" t="s">
        <v>128</v>
      </c>
      <c r="D56" s="121">
        <v>0</v>
      </c>
      <c r="E56" s="45">
        <v>1</v>
      </c>
      <c r="F56" s="45">
        <v>1</v>
      </c>
      <c r="G56" s="45">
        <v>1</v>
      </c>
    </row>
    <row r="57" spans="1:7" s="2" customFormat="1" ht="13.9" customHeight="1">
      <c r="A57" s="4" t="s">
        <v>4</v>
      </c>
      <c r="B57" s="32">
        <v>47</v>
      </c>
      <c r="C57" s="33" t="s">
        <v>71</v>
      </c>
      <c r="D57" s="45">
        <f t="shared" ref="D57:F57" si="2">SUM(D49:D56)</f>
        <v>9617</v>
      </c>
      <c r="E57" s="45">
        <f t="shared" si="2"/>
        <v>10767</v>
      </c>
      <c r="F57" s="45">
        <f t="shared" si="2"/>
        <v>10767</v>
      </c>
      <c r="G57" s="45">
        <v>11871</v>
      </c>
    </row>
    <row r="58" spans="1:7" s="2" customFormat="1">
      <c r="A58" s="4"/>
      <c r="B58" s="32"/>
      <c r="C58" s="33"/>
      <c r="D58" s="51"/>
      <c r="E58" s="51"/>
      <c r="F58" s="51"/>
      <c r="G58" s="51"/>
    </row>
    <row r="59" spans="1:7" s="2" customFormat="1" ht="13.9" customHeight="1">
      <c r="A59" s="4"/>
      <c r="B59" s="32">
        <v>48</v>
      </c>
      <c r="C59" s="33" t="s">
        <v>76</v>
      </c>
      <c r="D59" s="51"/>
      <c r="E59" s="51"/>
      <c r="F59" s="51"/>
      <c r="G59" s="51"/>
    </row>
    <row r="60" spans="1:7" ht="13.9" customHeight="1">
      <c r="A60" s="4"/>
      <c r="B60" s="80" t="s">
        <v>77</v>
      </c>
      <c r="C60" s="33" t="s">
        <v>11</v>
      </c>
      <c r="D60" s="35">
        <f>20274+1</f>
        <v>20275</v>
      </c>
      <c r="E60" s="35">
        <v>24839</v>
      </c>
      <c r="F60" s="35">
        <v>24839</v>
      </c>
      <c r="G60" s="51">
        <v>16235</v>
      </c>
    </row>
    <row r="61" spans="1:7" s="2" customFormat="1" ht="13.9" customHeight="1">
      <c r="A61" s="4"/>
      <c r="B61" s="80" t="s">
        <v>78</v>
      </c>
      <c r="C61" s="33" t="s">
        <v>44</v>
      </c>
      <c r="D61" s="35">
        <v>2365</v>
      </c>
      <c r="E61" s="35">
        <v>3149</v>
      </c>
      <c r="F61" s="35">
        <v>3149</v>
      </c>
      <c r="G61" s="10">
        <v>4031</v>
      </c>
    </row>
    <row r="62" spans="1:7" s="22" customFormat="1" ht="14.65" customHeight="1">
      <c r="A62" s="101"/>
      <c r="B62" s="79" t="s">
        <v>121</v>
      </c>
      <c r="C62" s="101" t="s">
        <v>108</v>
      </c>
      <c r="D62" s="119">
        <v>0</v>
      </c>
      <c r="E62" s="35">
        <v>1</v>
      </c>
      <c r="F62" s="35">
        <v>1</v>
      </c>
      <c r="G62" s="35">
        <v>812</v>
      </c>
    </row>
    <row r="63" spans="1:7" s="22" customFormat="1" ht="14.65" customHeight="1">
      <c r="A63" s="101"/>
      <c r="B63" s="79" t="s">
        <v>122</v>
      </c>
      <c r="C63" s="101" t="s">
        <v>109</v>
      </c>
      <c r="D63" s="119">
        <v>0</v>
      </c>
      <c r="E63" s="35">
        <v>1</v>
      </c>
      <c r="F63" s="35">
        <v>1</v>
      </c>
      <c r="G63" s="35">
        <v>13348</v>
      </c>
    </row>
    <row r="64" spans="1:7" s="22" customFormat="1" ht="14.65" customHeight="1">
      <c r="A64" s="101"/>
      <c r="B64" s="102" t="s">
        <v>137</v>
      </c>
      <c r="C64" s="101" t="s">
        <v>127</v>
      </c>
      <c r="D64" s="119">
        <v>0</v>
      </c>
      <c r="E64" s="35">
        <v>1</v>
      </c>
      <c r="F64" s="35">
        <v>1</v>
      </c>
      <c r="G64" s="35">
        <v>1</v>
      </c>
    </row>
    <row r="65" spans="1:7" s="2" customFormat="1" ht="13.9" customHeight="1">
      <c r="A65" s="4"/>
      <c r="B65" s="80" t="s">
        <v>79</v>
      </c>
      <c r="C65" s="101" t="s">
        <v>111</v>
      </c>
      <c r="D65" s="35">
        <v>84</v>
      </c>
      <c r="E65" s="35">
        <v>85</v>
      </c>
      <c r="F65" s="35">
        <v>85</v>
      </c>
      <c r="G65" s="51">
        <v>85</v>
      </c>
    </row>
    <row r="66" spans="1:7" s="2" customFormat="1" ht="13.9" customHeight="1">
      <c r="A66" s="150"/>
      <c r="B66" s="79" t="s">
        <v>80</v>
      </c>
      <c r="C66" s="31" t="s">
        <v>14</v>
      </c>
      <c r="D66" s="35">
        <v>145</v>
      </c>
      <c r="E66" s="35">
        <v>148</v>
      </c>
      <c r="F66" s="35">
        <v>148</v>
      </c>
      <c r="G66" s="51">
        <v>148</v>
      </c>
    </row>
    <row r="67" spans="1:7" s="22" customFormat="1" ht="14.65" customHeight="1">
      <c r="A67" s="101"/>
      <c r="B67" s="102" t="s">
        <v>138</v>
      </c>
      <c r="C67" s="101" t="s">
        <v>128</v>
      </c>
      <c r="D67" s="119">
        <v>0</v>
      </c>
      <c r="E67" s="35">
        <v>1</v>
      </c>
      <c r="F67" s="35">
        <v>1</v>
      </c>
      <c r="G67" s="35">
        <v>1</v>
      </c>
    </row>
    <row r="68" spans="1:7" s="2" customFormat="1" ht="13.9" customHeight="1">
      <c r="A68" s="4" t="s">
        <v>4</v>
      </c>
      <c r="B68" s="32">
        <v>48</v>
      </c>
      <c r="C68" s="33" t="s">
        <v>76</v>
      </c>
      <c r="D68" s="44">
        <f t="shared" ref="D68:F68" si="3">SUM(D60:D67)</f>
        <v>22869</v>
      </c>
      <c r="E68" s="44">
        <f t="shared" si="3"/>
        <v>28225</v>
      </c>
      <c r="F68" s="44">
        <f t="shared" si="3"/>
        <v>28225</v>
      </c>
      <c r="G68" s="44">
        <v>34661</v>
      </c>
    </row>
    <row r="69" spans="1:7" s="2" customFormat="1" ht="13.9" customHeight="1">
      <c r="A69" s="4"/>
      <c r="B69" s="32"/>
      <c r="C69" s="33"/>
      <c r="D69" s="51"/>
      <c r="E69" s="51"/>
      <c r="F69" s="51"/>
      <c r="G69" s="51"/>
    </row>
    <row r="70" spans="1:7" s="2" customFormat="1" ht="13.9" customHeight="1">
      <c r="A70" s="4"/>
      <c r="B70" s="32">
        <v>49</v>
      </c>
      <c r="C70" s="33" t="s">
        <v>81</v>
      </c>
      <c r="D70" s="51"/>
      <c r="E70" s="51"/>
      <c r="F70" s="51"/>
      <c r="G70" s="51"/>
    </row>
    <row r="71" spans="1:7" s="2" customFormat="1" ht="13.9" customHeight="1">
      <c r="A71" s="4"/>
      <c r="B71" s="80" t="s">
        <v>82</v>
      </c>
      <c r="C71" s="33" t="s">
        <v>11</v>
      </c>
      <c r="D71" s="35">
        <f>10574+1</f>
        <v>10575</v>
      </c>
      <c r="E71" s="35">
        <v>11400</v>
      </c>
      <c r="F71" s="35">
        <v>11400</v>
      </c>
      <c r="G71" s="10">
        <v>6528</v>
      </c>
    </row>
    <row r="72" spans="1:7" s="2" customFormat="1" ht="13.9" customHeight="1">
      <c r="A72" s="4"/>
      <c r="B72" s="80" t="s">
        <v>83</v>
      </c>
      <c r="C72" s="33" t="s">
        <v>44</v>
      </c>
      <c r="D72" s="35">
        <v>476</v>
      </c>
      <c r="E72" s="35">
        <v>432</v>
      </c>
      <c r="F72" s="35">
        <v>432</v>
      </c>
      <c r="G72" s="10">
        <v>432</v>
      </c>
    </row>
    <row r="73" spans="1:7" s="22" customFormat="1" ht="14.65" customHeight="1">
      <c r="A73" s="101"/>
      <c r="B73" s="79" t="s">
        <v>123</v>
      </c>
      <c r="C73" s="101" t="s">
        <v>108</v>
      </c>
      <c r="D73" s="119">
        <v>0</v>
      </c>
      <c r="E73" s="35">
        <v>1</v>
      </c>
      <c r="F73" s="35">
        <v>1</v>
      </c>
      <c r="G73" s="35">
        <v>326</v>
      </c>
    </row>
    <row r="74" spans="1:7" s="22" customFormat="1" ht="14.65" customHeight="1">
      <c r="A74" s="101"/>
      <c r="B74" s="79" t="s">
        <v>124</v>
      </c>
      <c r="C74" s="101" t="s">
        <v>109</v>
      </c>
      <c r="D74" s="119">
        <v>0</v>
      </c>
      <c r="E74" s="35">
        <v>1</v>
      </c>
      <c r="F74" s="35">
        <v>1</v>
      </c>
      <c r="G74" s="35">
        <v>5268</v>
      </c>
    </row>
    <row r="75" spans="1:7" s="22" customFormat="1" ht="14.65" customHeight="1">
      <c r="A75" s="101"/>
      <c r="B75" s="102" t="s">
        <v>139</v>
      </c>
      <c r="C75" s="101" t="s">
        <v>127</v>
      </c>
      <c r="D75" s="119">
        <v>0</v>
      </c>
      <c r="E75" s="35">
        <v>1</v>
      </c>
      <c r="F75" s="35">
        <v>1</v>
      </c>
      <c r="G75" s="35">
        <v>1</v>
      </c>
    </row>
    <row r="76" spans="1:7" s="2" customFormat="1" ht="13.9" customHeight="1">
      <c r="A76" s="4"/>
      <c r="B76" s="80" t="s">
        <v>84</v>
      </c>
      <c r="C76" s="101" t="s">
        <v>111</v>
      </c>
      <c r="D76" s="35">
        <v>99</v>
      </c>
      <c r="E76" s="35">
        <v>100</v>
      </c>
      <c r="F76" s="35">
        <v>100</v>
      </c>
      <c r="G76" s="10">
        <v>100</v>
      </c>
    </row>
    <row r="77" spans="1:7" s="2" customFormat="1" ht="13.9" customHeight="1">
      <c r="A77" s="150"/>
      <c r="B77" s="79" t="s">
        <v>85</v>
      </c>
      <c r="C77" s="31" t="s">
        <v>14</v>
      </c>
      <c r="D77" s="35">
        <v>297</v>
      </c>
      <c r="E77" s="35">
        <v>298</v>
      </c>
      <c r="F77" s="35">
        <v>298</v>
      </c>
      <c r="G77" s="51">
        <v>298</v>
      </c>
    </row>
    <row r="78" spans="1:7" s="22" customFormat="1" ht="14.65" customHeight="1">
      <c r="A78" s="101"/>
      <c r="B78" s="102" t="s">
        <v>140</v>
      </c>
      <c r="C78" s="101" t="s">
        <v>128</v>
      </c>
      <c r="D78" s="121">
        <v>0</v>
      </c>
      <c r="E78" s="45">
        <v>1</v>
      </c>
      <c r="F78" s="45">
        <v>1</v>
      </c>
      <c r="G78" s="45">
        <v>1</v>
      </c>
    </row>
    <row r="79" spans="1:7" s="2" customFormat="1" ht="13.9" customHeight="1">
      <c r="A79" s="4" t="s">
        <v>4</v>
      </c>
      <c r="B79" s="32">
        <v>49</v>
      </c>
      <c r="C79" s="33" t="s">
        <v>81</v>
      </c>
      <c r="D79" s="45">
        <f t="shared" ref="D79:F79" si="4">SUM(D71:D78)</f>
        <v>11447</v>
      </c>
      <c r="E79" s="45">
        <f t="shared" si="4"/>
        <v>12234</v>
      </c>
      <c r="F79" s="45">
        <f t="shared" si="4"/>
        <v>12234</v>
      </c>
      <c r="G79" s="45">
        <v>12954</v>
      </c>
    </row>
    <row r="80" spans="1:7" s="2" customFormat="1" ht="13.9" customHeight="1">
      <c r="A80" s="4"/>
      <c r="B80" s="32"/>
      <c r="C80" s="33"/>
      <c r="D80" s="51"/>
      <c r="E80" s="51"/>
      <c r="F80" s="51"/>
      <c r="G80" s="51"/>
    </row>
    <row r="81" spans="1:7" s="2" customFormat="1" ht="13.9" customHeight="1">
      <c r="A81" s="4"/>
      <c r="B81" s="32">
        <v>50</v>
      </c>
      <c r="C81" s="33" t="s">
        <v>86</v>
      </c>
      <c r="D81" s="51"/>
      <c r="E81" s="51"/>
      <c r="F81" s="51"/>
      <c r="G81" s="51"/>
    </row>
    <row r="82" spans="1:7" s="2" customFormat="1" ht="13.9" customHeight="1">
      <c r="A82" s="4"/>
      <c r="B82" s="80" t="s">
        <v>87</v>
      </c>
      <c r="C82" s="33" t="s">
        <v>11</v>
      </c>
      <c r="D82" s="35">
        <f>4072</f>
        <v>4072</v>
      </c>
      <c r="E82" s="35">
        <v>4792</v>
      </c>
      <c r="F82" s="35">
        <v>4792</v>
      </c>
      <c r="G82" s="10">
        <v>4752</v>
      </c>
    </row>
    <row r="83" spans="1:7" s="2" customFormat="1" ht="13.9" customHeight="1">
      <c r="A83" s="4"/>
      <c r="B83" s="80" t="s">
        <v>88</v>
      </c>
      <c r="C83" s="33" t="s">
        <v>44</v>
      </c>
      <c r="D83" s="35">
        <v>1540</v>
      </c>
      <c r="E83" s="35">
        <v>2571</v>
      </c>
      <c r="F83" s="35">
        <v>2571</v>
      </c>
      <c r="G83" s="10">
        <v>3489</v>
      </c>
    </row>
    <row r="84" spans="1:7" s="22" customFormat="1" ht="14.65" customHeight="1">
      <c r="A84" s="101"/>
      <c r="B84" s="79" t="s">
        <v>125</v>
      </c>
      <c r="C84" s="101" t="s">
        <v>108</v>
      </c>
      <c r="D84" s="119">
        <v>0</v>
      </c>
      <c r="E84" s="35">
        <v>1</v>
      </c>
      <c r="F84" s="35">
        <v>1</v>
      </c>
      <c r="G84" s="35">
        <v>238</v>
      </c>
    </row>
    <row r="85" spans="1:7" s="22" customFormat="1" ht="14.65" customHeight="1">
      <c r="A85" s="101"/>
      <c r="B85" s="79" t="s">
        <v>126</v>
      </c>
      <c r="C85" s="101" t="s">
        <v>109</v>
      </c>
      <c r="D85" s="119">
        <v>0</v>
      </c>
      <c r="E85" s="35">
        <v>1</v>
      </c>
      <c r="F85" s="35">
        <v>1</v>
      </c>
      <c r="G85" s="35">
        <v>3910</v>
      </c>
    </row>
    <row r="86" spans="1:7" s="22" customFormat="1" ht="14.65" customHeight="1">
      <c r="A86" s="101"/>
      <c r="B86" s="102" t="s">
        <v>141</v>
      </c>
      <c r="C86" s="101" t="s">
        <v>127</v>
      </c>
      <c r="D86" s="119">
        <v>0</v>
      </c>
      <c r="E86" s="35">
        <v>1</v>
      </c>
      <c r="F86" s="35">
        <v>1</v>
      </c>
      <c r="G86" s="35">
        <v>1</v>
      </c>
    </row>
    <row r="87" spans="1:7" s="2" customFormat="1" ht="13.9" customHeight="1">
      <c r="A87" s="4"/>
      <c r="B87" s="80" t="s">
        <v>89</v>
      </c>
      <c r="C87" s="101" t="s">
        <v>111</v>
      </c>
      <c r="D87" s="35">
        <v>84</v>
      </c>
      <c r="E87" s="35">
        <v>85</v>
      </c>
      <c r="F87" s="35">
        <v>85</v>
      </c>
      <c r="G87" s="10">
        <v>85</v>
      </c>
    </row>
    <row r="88" spans="1:7" s="2" customFormat="1" ht="13.9" customHeight="1">
      <c r="A88" s="150"/>
      <c r="B88" s="79" t="s">
        <v>90</v>
      </c>
      <c r="C88" s="31" t="s">
        <v>14</v>
      </c>
      <c r="D88" s="35">
        <v>150</v>
      </c>
      <c r="E88" s="35">
        <v>148</v>
      </c>
      <c r="F88" s="35">
        <v>148</v>
      </c>
      <c r="G88" s="51">
        <v>148</v>
      </c>
    </row>
    <row r="89" spans="1:7" s="22" customFormat="1" ht="14.65" customHeight="1">
      <c r="A89" s="101"/>
      <c r="B89" s="102" t="s">
        <v>142</v>
      </c>
      <c r="C89" s="101" t="s">
        <v>128</v>
      </c>
      <c r="D89" s="121">
        <v>0</v>
      </c>
      <c r="E89" s="45">
        <v>1</v>
      </c>
      <c r="F89" s="45">
        <v>1</v>
      </c>
      <c r="G89" s="45">
        <v>1</v>
      </c>
    </row>
    <row r="90" spans="1:7" s="2" customFormat="1" ht="13.9" customHeight="1">
      <c r="A90" s="4" t="s">
        <v>4</v>
      </c>
      <c r="B90" s="32">
        <v>50</v>
      </c>
      <c r="C90" s="33" t="s">
        <v>86</v>
      </c>
      <c r="D90" s="45">
        <f t="shared" ref="D90:F90" si="5">SUM(D82:D89)</f>
        <v>5846</v>
      </c>
      <c r="E90" s="45">
        <f t="shared" si="5"/>
        <v>7600</v>
      </c>
      <c r="F90" s="45">
        <f t="shared" si="5"/>
        <v>7600</v>
      </c>
      <c r="G90" s="45">
        <v>12624</v>
      </c>
    </row>
    <row r="91" spans="1:7" s="2" customFormat="1" ht="13.9" customHeight="1">
      <c r="A91" s="4"/>
      <c r="B91" s="32"/>
      <c r="C91" s="33"/>
      <c r="D91" s="35"/>
      <c r="E91" s="35"/>
      <c r="F91" s="35"/>
      <c r="G91" s="51"/>
    </row>
    <row r="92" spans="1:7" s="2" customFormat="1" ht="13.9" customHeight="1">
      <c r="A92" s="4"/>
      <c r="B92" s="32">
        <v>58</v>
      </c>
      <c r="C92" s="90" t="s">
        <v>64</v>
      </c>
      <c r="D92" s="35"/>
      <c r="E92" s="35"/>
      <c r="F92" s="35"/>
      <c r="G92" s="51"/>
    </row>
    <row r="93" spans="1:7" ht="13.9" customHeight="1">
      <c r="A93" s="4"/>
      <c r="B93" s="32" t="s">
        <v>143</v>
      </c>
      <c r="C93" s="33" t="s">
        <v>144</v>
      </c>
      <c r="D93" s="121">
        <v>0</v>
      </c>
      <c r="E93" s="45">
        <v>700</v>
      </c>
      <c r="F93" s="45">
        <v>700</v>
      </c>
      <c r="G93" s="45">
        <v>400</v>
      </c>
    </row>
    <row r="94" spans="1:7" ht="13.9" customHeight="1">
      <c r="A94" s="4" t="s">
        <v>4</v>
      </c>
      <c r="B94" s="32">
        <v>58</v>
      </c>
      <c r="C94" s="90" t="s">
        <v>64</v>
      </c>
      <c r="D94" s="121">
        <f>D93</f>
        <v>0</v>
      </c>
      <c r="E94" s="45">
        <f t="shared" ref="E94:F94" si="6">E93</f>
        <v>700</v>
      </c>
      <c r="F94" s="45">
        <f t="shared" si="6"/>
        <v>700</v>
      </c>
      <c r="G94" s="45">
        <v>400</v>
      </c>
    </row>
    <row r="95" spans="1:7" ht="13.9" customHeight="1">
      <c r="A95" s="4"/>
      <c r="B95" s="32"/>
      <c r="C95" s="90"/>
      <c r="D95" s="35"/>
      <c r="E95" s="35"/>
      <c r="F95" s="35"/>
      <c r="G95" s="35"/>
    </row>
    <row r="96" spans="1:7" ht="13.9" customHeight="1">
      <c r="A96" s="4"/>
      <c r="B96" s="32">
        <v>59</v>
      </c>
      <c r="C96" s="90" t="s">
        <v>182</v>
      </c>
      <c r="D96" s="35"/>
      <c r="E96" s="35"/>
      <c r="F96" s="35"/>
      <c r="G96" s="35"/>
    </row>
    <row r="97" spans="1:7" ht="13.9" customHeight="1">
      <c r="A97" s="36"/>
      <c r="B97" s="154" t="s">
        <v>178</v>
      </c>
      <c r="C97" s="155" t="s">
        <v>179</v>
      </c>
      <c r="D97" s="121">
        <v>0</v>
      </c>
      <c r="E97" s="45">
        <v>2999</v>
      </c>
      <c r="F97" s="45">
        <v>2999</v>
      </c>
      <c r="G97" s="121">
        <v>0</v>
      </c>
    </row>
    <row r="98" spans="1:7" ht="13.9" customHeight="1">
      <c r="A98" s="4"/>
      <c r="B98" s="32" t="s">
        <v>180</v>
      </c>
      <c r="C98" s="90" t="s">
        <v>181</v>
      </c>
      <c r="D98" s="119">
        <v>0</v>
      </c>
      <c r="E98" s="35">
        <v>1</v>
      </c>
      <c r="F98" s="35">
        <v>1</v>
      </c>
      <c r="G98" s="35">
        <v>3000</v>
      </c>
    </row>
    <row r="99" spans="1:7" ht="13.9" customHeight="1">
      <c r="A99" s="4" t="s">
        <v>4</v>
      </c>
      <c r="B99" s="32">
        <v>59</v>
      </c>
      <c r="C99" s="90" t="s">
        <v>182</v>
      </c>
      <c r="D99" s="123">
        <f t="shared" ref="D99:F99" si="7">SUM(D97:D98)</f>
        <v>0</v>
      </c>
      <c r="E99" s="44">
        <f t="shared" si="7"/>
        <v>3000</v>
      </c>
      <c r="F99" s="44">
        <f t="shared" si="7"/>
        <v>3000</v>
      </c>
      <c r="G99" s="44">
        <v>3000</v>
      </c>
    </row>
    <row r="100" spans="1:7" ht="13.9" customHeight="1">
      <c r="A100" s="4"/>
      <c r="B100" s="32"/>
      <c r="C100" s="90"/>
      <c r="D100" s="35"/>
      <c r="E100" s="35"/>
      <c r="F100" s="35"/>
      <c r="G100" s="35"/>
    </row>
    <row r="101" spans="1:7" ht="13.9" customHeight="1">
      <c r="A101" s="4"/>
      <c r="B101" s="32">
        <v>60</v>
      </c>
      <c r="C101" s="90" t="s">
        <v>183</v>
      </c>
      <c r="D101" s="35"/>
      <c r="E101" s="35"/>
      <c r="F101" s="35"/>
      <c r="G101" s="35"/>
    </row>
    <row r="102" spans="1:7" ht="13.9" customHeight="1">
      <c r="A102" s="4"/>
      <c r="B102" s="32" t="s">
        <v>184</v>
      </c>
      <c r="C102" s="90" t="s">
        <v>179</v>
      </c>
      <c r="D102" s="119">
        <v>0</v>
      </c>
      <c r="E102" s="35">
        <v>1999</v>
      </c>
      <c r="F102" s="35">
        <v>1999</v>
      </c>
      <c r="G102" s="119">
        <v>0</v>
      </c>
    </row>
    <row r="103" spans="1:7" ht="13.9" customHeight="1">
      <c r="A103" s="4"/>
      <c r="B103" s="32" t="s">
        <v>185</v>
      </c>
      <c r="C103" s="90" t="s">
        <v>181</v>
      </c>
      <c r="D103" s="119">
        <v>0</v>
      </c>
      <c r="E103" s="35">
        <v>1</v>
      </c>
      <c r="F103" s="35">
        <v>1</v>
      </c>
      <c r="G103" s="35">
        <v>2000</v>
      </c>
    </row>
    <row r="104" spans="1:7" ht="13.9" customHeight="1">
      <c r="A104" s="4" t="s">
        <v>4</v>
      </c>
      <c r="B104" s="32">
        <v>60</v>
      </c>
      <c r="C104" s="90" t="s">
        <v>183</v>
      </c>
      <c r="D104" s="123">
        <f>SUM(D102:D103)</f>
        <v>0</v>
      </c>
      <c r="E104" s="44">
        <f t="shared" ref="E104:F104" si="8">SUM(E102:E103)</f>
        <v>2000</v>
      </c>
      <c r="F104" s="44">
        <f t="shared" si="8"/>
        <v>2000</v>
      </c>
      <c r="G104" s="44">
        <v>2000</v>
      </c>
    </row>
    <row r="105" spans="1:7" ht="13.9" customHeight="1">
      <c r="A105" s="4"/>
      <c r="B105" s="32"/>
      <c r="C105" s="90"/>
      <c r="D105" s="119"/>
      <c r="E105" s="35"/>
      <c r="F105" s="35"/>
      <c r="G105" s="35"/>
    </row>
    <row r="106" spans="1:7" ht="13.9" customHeight="1">
      <c r="A106" s="4"/>
      <c r="B106" s="32">
        <v>61</v>
      </c>
      <c r="C106" s="33" t="s">
        <v>237</v>
      </c>
      <c r="D106" s="119"/>
      <c r="E106" s="35"/>
      <c r="F106" s="35"/>
      <c r="G106" s="35"/>
    </row>
    <row r="107" spans="1:7" ht="13.9" customHeight="1">
      <c r="A107" s="4"/>
      <c r="B107" s="32" t="s">
        <v>238</v>
      </c>
      <c r="C107" s="33" t="s">
        <v>239</v>
      </c>
      <c r="D107" s="121"/>
      <c r="E107" s="45"/>
      <c r="F107" s="45"/>
      <c r="G107" s="45">
        <v>10000</v>
      </c>
    </row>
    <row r="108" spans="1:7" ht="13.9" customHeight="1">
      <c r="A108" s="4" t="s">
        <v>4</v>
      </c>
      <c r="B108" s="32">
        <v>61</v>
      </c>
      <c r="C108" s="33" t="s">
        <v>237</v>
      </c>
      <c r="D108" s="121">
        <f>SUM(D107)</f>
        <v>0</v>
      </c>
      <c r="E108" s="121">
        <f t="shared" ref="E108:F108" si="9">SUM(E107)</f>
        <v>0</v>
      </c>
      <c r="F108" s="121">
        <f t="shared" si="9"/>
        <v>0</v>
      </c>
      <c r="G108" s="45">
        <v>10000</v>
      </c>
    </row>
    <row r="109" spans="1:7" ht="13.9" customHeight="1">
      <c r="A109" s="4" t="s">
        <v>4</v>
      </c>
      <c r="B109" s="32">
        <v>60</v>
      </c>
      <c r="C109" s="33" t="s">
        <v>8</v>
      </c>
      <c r="D109" s="110">
        <f>D35+D46+D57+D68+D79+D90+D94+D99+D104+D108</f>
        <v>209082</v>
      </c>
      <c r="E109" s="110">
        <f t="shared" ref="E109:F109" si="10">E35+E46+E57+E68+E79+E90+E94+E99+E104+E108</f>
        <v>229637</v>
      </c>
      <c r="F109" s="110">
        <f t="shared" si="10"/>
        <v>222412</v>
      </c>
      <c r="G109" s="110">
        <v>267396</v>
      </c>
    </row>
    <row r="110" spans="1:7" ht="13.9" customHeight="1">
      <c r="A110" s="4"/>
      <c r="B110" s="32"/>
      <c r="C110" s="33"/>
      <c r="D110" s="110"/>
      <c r="E110" s="110"/>
      <c r="F110" s="110"/>
      <c r="G110" s="110"/>
    </row>
    <row r="111" spans="1:7" ht="13.9" customHeight="1">
      <c r="A111" s="4" t="s">
        <v>4</v>
      </c>
      <c r="B111" s="38">
        <v>1E-3</v>
      </c>
      <c r="C111" s="39" t="s">
        <v>7</v>
      </c>
      <c r="D111" s="34">
        <f t="shared" ref="D111:F111" si="11">D109</f>
        <v>209082</v>
      </c>
      <c r="E111" s="44">
        <f t="shared" si="11"/>
        <v>229637</v>
      </c>
      <c r="F111" s="34">
        <f t="shared" si="11"/>
        <v>222412</v>
      </c>
      <c r="G111" s="34">
        <v>267396</v>
      </c>
    </row>
    <row r="112" spans="1:7">
      <c r="A112" s="4"/>
      <c r="B112" s="38"/>
      <c r="C112" s="39"/>
      <c r="D112" s="40"/>
      <c r="E112" s="41"/>
      <c r="F112" s="40"/>
      <c r="G112" s="40"/>
    </row>
    <row r="113" spans="1:7" ht="15" customHeight="1">
      <c r="A113" s="4"/>
      <c r="B113" s="38">
        <v>0.10299999999999999</v>
      </c>
      <c r="C113" s="39" t="s">
        <v>42</v>
      </c>
      <c r="D113" s="42"/>
      <c r="E113" s="42"/>
      <c r="F113" s="42"/>
      <c r="G113" s="40"/>
    </row>
    <row r="114" spans="1:7" ht="15" customHeight="1">
      <c r="A114" s="4"/>
      <c r="B114" s="32">
        <v>64</v>
      </c>
      <c r="C114" s="33" t="s">
        <v>17</v>
      </c>
      <c r="D114" s="42"/>
      <c r="E114" s="42"/>
      <c r="F114" s="42"/>
      <c r="G114" s="40"/>
    </row>
    <row r="115" spans="1:7" ht="15" customHeight="1">
      <c r="A115" s="4"/>
      <c r="B115" s="81" t="s">
        <v>18</v>
      </c>
      <c r="C115" s="43" t="s">
        <v>33</v>
      </c>
      <c r="D115" s="35">
        <v>7000</v>
      </c>
      <c r="E115" s="119">
        <v>0</v>
      </c>
      <c r="F115" s="119">
        <v>0</v>
      </c>
      <c r="G115" s="119">
        <v>0</v>
      </c>
    </row>
    <row r="116" spans="1:7" ht="15" customHeight="1">
      <c r="A116" s="4"/>
      <c r="B116" s="81" t="s">
        <v>19</v>
      </c>
      <c r="C116" s="43" t="s">
        <v>20</v>
      </c>
      <c r="D116" s="35">
        <v>5000</v>
      </c>
      <c r="E116" s="119">
        <v>0</v>
      </c>
      <c r="F116" s="119">
        <v>0</v>
      </c>
      <c r="G116" s="119">
        <v>0</v>
      </c>
    </row>
    <row r="117" spans="1:7" ht="15" customHeight="1">
      <c r="A117" s="4"/>
      <c r="B117" s="81" t="s">
        <v>102</v>
      </c>
      <c r="C117" s="43" t="s">
        <v>103</v>
      </c>
      <c r="D117" s="35">
        <v>1500</v>
      </c>
      <c r="E117" s="119">
        <v>0</v>
      </c>
      <c r="F117" s="119">
        <v>0</v>
      </c>
      <c r="G117" s="119">
        <v>0</v>
      </c>
    </row>
    <row r="118" spans="1:7" ht="15" customHeight="1">
      <c r="A118" s="4"/>
      <c r="B118" s="81"/>
      <c r="C118" s="43"/>
      <c r="D118" s="35"/>
      <c r="E118" s="35"/>
      <c r="F118" s="35"/>
      <c r="G118" s="35"/>
    </row>
    <row r="119" spans="1:7" ht="15" customHeight="1">
      <c r="A119" s="4"/>
      <c r="B119" s="32">
        <v>60</v>
      </c>
      <c r="C119" s="43" t="s">
        <v>145</v>
      </c>
      <c r="D119" s="35"/>
      <c r="E119" s="35"/>
      <c r="F119" s="35"/>
      <c r="G119" s="35"/>
    </row>
    <row r="120" spans="1:7" ht="15" customHeight="1">
      <c r="A120" s="4"/>
      <c r="B120" s="81" t="s">
        <v>146</v>
      </c>
      <c r="C120" s="43" t="s">
        <v>144</v>
      </c>
      <c r="D120" s="119">
        <v>0</v>
      </c>
      <c r="E120" s="35">
        <v>5000</v>
      </c>
      <c r="F120" s="35">
        <v>5000</v>
      </c>
      <c r="G120" s="35">
        <v>5000</v>
      </c>
    </row>
    <row r="121" spans="1:7" ht="15" customHeight="1">
      <c r="A121" s="4" t="s">
        <v>4</v>
      </c>
      <c r="B121" s="32">
        <v>60</v>
      </c>
      <c r="C121" s="43" t="s">
        <v>145</v>
      </c>
      <c r="D121" s="123">
        <f t="shared" ref="D121:F121" si="12">D120</f>
        <v>0</v>
      </c>
      <c r="E121" s="44">
        <f t="shared" si="12"/>
        <v>5000</v>
      </c>
      <c r="F121" s="44">
        <f t="shared" si="12"/>
        <v>5000</v>
      </c>
      <c r="G121" s="44">
        <v>5000</v>
      </c>
    </row>
    <row r="122" spans="1:7" ht="15" customHeight="1">
      <c r="A122" s="4"/>
      <c r="B122" s="32"/>
      <c r="C122" s="43"/>
      <c r="D122" s="35"/>
      <c r="E122" s="35"/>
      <c r="F122" s="35"/>
      <c r="G122" s="35"/>
    </row>
    <row r="123" spans="1:7" ht="15" customHeight="1">
      <c r="A123" s="4"/>
      <c r="B123" s="32">
        <v>62</v>
      </c>
      <c r="C123" s="43" t="s">
        <v>20</v>
      </c>
      <c r="D123" s="35"/>
      <c r="E123" s="35"/>
      <c r="F123" s="35"/>
      <c r="G123" s="35"/>
    </row>
    <row r="124" spans="1:7" ht="15" customHeight="1">
      <c r="A124" s="4"/>
      <c r="B124" s="32" t="s">
        <v>223</v>
      </c>
      <c r="C124" s="43" t="s">
        <v>115</v>
      </c>
      <c r="D124" s="119">
        <v>0</v>
      </c>
      <c r="E124" s="35">
        <v>5000</v>
      </c>
      <c r="F124" s="35">
        <v>5000</v>
      </c>
      <c r="G124" s="35">
        <v>5000</v>
      </c>
    </row>
    <row r="125" spans="1:7" ht="15" customHeight="1">
      <c r="A125" s="4" t="s">
        <v>4</v>
      </c>
      <c r="B125" s="32">
        <v>62</v>
      </c>
      <c r="C125" s="43" t="s">
        <v>20</v>
      </c>
      <c r="D125" s="123">
        <f t="shared" ref="D125:F125" si="13">D124</f>
        <v>0</v>
      </c>
      <c r="E125" s="44">
        <f t="shared" si="13"/>
        <v>5000</v>
      </c>
      <c r="F125" s="44">
        <f t="shared" si="13"/>
        <v>5000</v>
      </c>
      <c r="G125" s="44">
        <v>5000</v>
      </c>
    </row>
    <row r="126" spans="1:7" ht="15" customHeight="1">
      <c r="A126" s="4" t="s">
        <v>4</v>
      </c>
      <c r="B126" s="32">
        <v>64</v>
      </c>
      <c r="C126" s="33" t="s">
        <v>17</v>
      </c>
      <c r="D126" s="44">
        <f t="shared" ref="D126:F126" si="14">SUM(D115:D117)+D121+D125</f>
        <v>13500</v>
      </c>
      <c r="E126" s="44">
        <f t="shared" si="14"/>
        <v>10000</v>
      </c>
      <c r="F126" s="44">
        <f t="shared" si="14"/>
        <v>10000</v>
      </c>
      <c r="G126" s="44">
        <v>10000</v>
      </c>
    </row>
    <row r="127" spans="1:7" ht="15" customHeight="1">
      <c r="A127" s="4" t="s">
        <v>4</v>
      </c>
      <c r="B127" s="38">
        <v>0.10299999999999999</v>
      </c>
      <c r="C127" s="39" t="s">
        <v>42</v>
      </c>
      <c r="D127" s="45">
        <f t="shared" ref="D127:F127" si="15">D126</f>
        <v>13500</v>
      </c>
      <c r="E127" s="45">
        <f t="shared" si="15"/>
        <v>10000</v>
      </c>
      <c r="F127" s="45">
        <f t="shared" si="15"/>
        <v>10000</v>
      </c>
      <c r="G127" s="45">
        <v>10000</v>
      </c>
    </row>
    <row r="128" spans="1:7">
      <c r="A128" s="4"/>
      <c r="B128" s="46"/>
      <c r="C128" s="39"/>
      <c r="D128" s="40"/>
      <c r="E128" s="40"/>
      <c r="F128" s="40"/>
      <c r="G128" s="40"/>
    </row>
    <row r="129" spans="1:7" ht="15" customHeight="1">
      <c r="A129" s="4"/>
      <c r="B129" s="38">
        <v>0.104</v>
      </c>
      <c r="C129" s="39" t="s">
        <v>21</v>
      </c>
      <c r="D129" s="47"/>
      <c r="E129" s="47"/>
      <c r="F129" s="47"/>
      <c r="G129" s="47"/>
    </row>
    <row r="130" spans="1:7" ht="15" customHeight="1">
      <c r="B130" s="30">
        <v>65</v>
      </c>
      <c r="C130" s="31" t="s">
        <v>22</v>
      </c>
      <c r="D130" s="47"/>
      <c r="E130" s="47"/>
      <c r="F130" s="47"/>
      <c r="G130" s="47"/>
    </row>
    <row r="131" spans="1:7">
      <c r="A131" s="4"/>
      <c r="B131" s="149" t="s">
        <v>55</v>
      </c>
      <c r="C131" s="8" t="s">
        <v>56</v>
      </c>
      <c r="D131" s="35">
        <v>9914</v>
      </c>
      <c r="E131" s="119">
        <v>0</v>
      </c>
      <c r="F131" s="119">
        <v>0</v>
      </c>
      <c r="G131" s="119">
        <v>0</v>
      </c>
    </row>
    <row r="132" spans="1:7" ht="15" customHeight="1">
      <c r="A132" s="4"/>
      <c r="B132" s="80" t="s">
        <v>37</v>
      </c>
      <c r="C132" s="48" t="s">
        <v>38</v>
      </c>
      <c r="D132" s="135">
        <v>2999</v>
      </c>
      <c r="E132" s="122">
        <v>0</v>
      </c>
      <c r="F132" s="122">
        <v>0</v>
      </c>
      <c r="G132" s="121">
        <v>0</v>
      </c>
    </row>
    <row r="133" spans="1:7" ht="15" customHeight="1">
      <c r="A133" s="4" t="s">
        <v>4</v>
      </c>
      <c r="B133" s="49">
        <v>65</v>
      </c>
      <c r="C133" s="43" t="s">
        <v>22</v>
      </c>
      <c r="D133" s="44">
        <f t="shared" ref="D133:F133" si="16">SUM(D131:D132)</f>
        <v>12913</v>
      </c>
      <c r="E133" s="123">
        <f t="shared" si="16"/>
        <v>0</v>
      </c>
      <c r="F133" s="123">
        <f t="shared" si="16"/>
        <v>0</v>
      </c>
      <c r="G133" s="123">
        <v>0</v>
      </c>
    </row>
    <row r="134" spans="1:7" ht="11.1" customHeight="1">
      <c r="A134" s="4"/>
      <c r="B134" s="32"/>
      <c r="C134" s="33"/>
      <c r="D134" s="118"/>
      <c r="E134" s="40"/>
      <c r="F134" s="40"/>
      <c r="G134" s="40"/>
    </row>
    <row r="135" spans="1:7" ht="15" customHeight="1">
      <c r="A135" s="4"/>
      <c r="B135" s="32">
        <v>66</v>
      </c>
      <c r="C135" s="33" t="s">
        <v>23</v>
      </c>
      <c r="D135" s="118"/>
      <c r="E135" s="40"/>
      <c r="F135" s="40"/>
      <c r="G135" s="40"/>
    </row>
    <row r="136" spans="1:7" ht="15" customHeight="1">
      <c r="A136" s="4"/>
      <c r="B136" s="82" t="s">
        <v>36</v>
      </c>
      <c r="C136" s="50" t="s">
        <v>35</v>
      </c>
      <c r="D136" s="134">
        <v>3746</v>
      </c>
      <c r="E136" s="119">
        <v>0</v>
      </c>
      <c r="F136" s="119">
        <v>0</v>
      </c>
      <c r="G136" s="119">
        <v>0</v>
      </c>
    </row>
    <row r="137" spans="1:7" ht="15" customHeight="1">
      <c r="A137" s="4"/>
      <c r="B137" s="49" t="s">
        <v>148</v>
      </c>
      <c r="C137" s="50" t="s">
        <v>115</v>
      </c>
      <c r="D137" s="120">
        <v>0</v>
      </c>
      <c r="E137" s="35">
        <v>3285</v>
      </c>
      <c r="F137" s="35">
        <v>3285</v>
      </c>
      <c r="G137" s="35">
        <v>3500</v>
      </c>
    </row>
    <row r="138" spans="1:7" ht="15" customHeight="1">
      <c r="A138" s="4"/>
      <c r="B138" s="49" t="s">
        <v>24</v>
      </c>
      <c r="C138" s="43" t="s">
        <v>16</v>
      </c>
      <c r="D138" s="45">
        <v>300</v>
      </c>
      <c r="E138" s="121">
        <v>0</v>
      </c>
      <c r="F138" s="122">
        <v>0</v>
      </c>
      <c r="G138" s="121">
        <v>0</v>
      </c>
    </row>
    <row r="139" spans="1:7" ht="15" customHeight="1">
      <c r="A139" s="4" t="s">
        <v>4</v>
      </c>
      <c r="B139" s="32">
        <v>66</v>
      </c>
      <c r="C139" s="33" t="s">
        <v>23</v>
      </c>
      <c r="D139" s="37">
        <f t="shared" ref="D139:F139" si="17">SUM(D136:D138)</f>
        <v>4046</v>
      </c>
      <c r="E139" s="37">
        <f t="shared" si="17"/>
        <v>3285</v>
      </c>
      <c r="F139" s="37">
        <f t="shared" si="17"/>
        <v>3285</v>
      </c>
      <c r="G139" s="45">
        <v>3500</v>
      </c>
    </row>
    <row r="140" spans="1:7" ht="11.1" customHeight="1">
      <c r="A140" s="4"/>
      <c r="B140" s="32"/>
      <c r="C140" s="33"/>
      <c r="D140" s="51"/>
      <c r="E140" s="51"/>
      <c r="F140" s="51"/>
      <c r="G140" s="35"/>
    </row>
    <row r="141" spans="1:7" ht="15" customHeight="1">
      <c r="A141" s="4"/>
      <c r="B141" s="49">
        <v>67</v>
      </c>
      <c r="C141" s="43" t="s">
        <v>47</v>
      </c>
      <c r="D141" s="51"/>
      <c r="E141" s="51"/>
      <c r="F141" s="51"/>
      <c r="G141" s="35"/>
    </row>
    <row r="142" spans="1:7" ht="15" customHeight="1">
      <c r="A142" s="4"/>
      <c r="B142" s="49" t="s">
        <v>48</v>
      </c>
      <c r="C142" s="43" t="s">
        <v>49</v>
      </c>
      <c r="D142" s="35">
        <v>3286</v>
      </c>
      <c r="E142" s="119">
        <v>0</v>
      </c>
      <c r="F142" s="119">
        <v>0</v>
      </c>
      <c r="G142" s="119">
        <v>0</v>
      </c>
    </row>
    <row r="143" spans="1:7" ht="15" customHeight="1">
      <c r="A143" s="4"/>
      <c r="B143" s="49" t="s">
        <v>234</v>
      </c>
      <c r="C143" s="43" t="s">
        <v>115</v>
      </c>
      <c r="D143" s="121">
        <v>0</v>
      </c>
      <c r="E143" s="45">
        <v>3285</v>
      </c>
      <c r="F143" s="45">
        <v>3285</v>
      </c>
      <c r="G143" s="45">
        <v>3500</v>
      </c>
    </row>
    <row r="144" spans="1:7" ht="15" customHeight="1">
      <c r="A144" s="36" t="s">
        <v>4</v>
      </c>
      <c r="B144" s="154">
        <v>67</v>
      </c>
      <c r="C144" s="153" t="s">
        <v>47</v>
      </c>
      <c r="D144" s="45">
        <f t="shared" ref="D144:F144" si="18">SUM(D142:D143)</f>
        <v>3286</v>
      </c>
      <c r="E144" s="45">
        <f t="shared" si="18"/>
        <v>3285</v>
      </c>
      <c r="F144" s="45">
        <f t="shared" si="18"/>
        <v>3285</v>
      </c>
      <c r="G144" s="45">
        <v>3500</v>
      </c>
    </row>
    <row r="145" spans="1:7">
      <c r="A145" s="4"/>
      <c r="B145" s="32"/>
      <c r="C145" s="33"/>
      <c r="D145" s="35"/>
      <c r="E145" s="35"/>
      <c r="F145" s="35"/>
      <c r="G145" s="35"/>
    </row>
    <row r="146" spans="1:7" ht="15" customHeight="1">
      <c r="A146" s="4"/>
      <c r="B146" s="32">
        <v>68</v>
      </c>
      <c r="C146" s="33" t="s">
        <v>150</v>
      </c>
      <c r="D146" s="35"/>
      <c r="E146" s="35"/>
      <c r="F146" s="35"/>
      <c r="G146" s="35"/>
    </row>
    <row r="147" spans="1:7" ht="15" customHeight="1">
      <c r="A147" s="4"/>
      <c r="B147" s="32" t="s">
        <v>151</v>
      </c>
      <c r="C147" s="33" t="s">
        <v>144</v>
      </c>
      <c r="D147" s="35">
        <v>5000</v>
      </c>
      <c r="E147" s="119">
        <v>0</v>
      </c>
      <c r="F147" s="35"/>
      <c r="G147" s="35">
        <v>5475</v>
      </c>
    </row>
    <row r="148" spans="1:7" ht="15" customHeight="1">
      <c r="A148" s="4" t="s">
        <v>4</v>
      </c>
      <c r="B148" s="32">
        <v>68</v>
      </c>
      <c r="C148" s="33" t="s">
        <v>150</v>
      </c>
      <c r="D148" s="44">
        <f t="shared" ref="D148:F148" si="19">D147</f>
        <v>5000</v>
      </c>
      <c r="E148" s="123">
        <f t="shared" si="19"/>
        <v>0</v>
      </c>
      <c r="F148" s="123">
        <f t="shared" si="19"/>
        <v>0</v>
      </c>
      <c r="G148" s="44">
        <v>5475</v>
      </c>
    </row>
    <row r="149" spans="1:7" ht="15" customHeight="1">
      <c r="A149" s="4"/>
      <c r="B149" s="32"/>
      <c r="C149" s="33"/>
      <c r="D149" s="35"/>
      <c r="E149" s="35"/>
      <c r="F149" s="35"/>
      <c r="G149" s="51"/>
    </row>
    <row r="150" spans="1:7" ht="15" customHeight="1">
      <c r="A150" s="4"/>
      <c r="B150" s="32">
        <v>69</v>
      </c>
      <c r="C150" s="33" t="s">
        <v>149</v>
      </c>
      <c r="D150" s="35"/>
      <c r="E150" s="35"/>
      <c r="F150" s="35"/>
      <c r="G150" s="51"/>
    </row>
    <row r="151" spans="1:7" ht="15" customHeight="1">
      <c r="A151" s="4"/>
      <c r="B151" s="32" t="s">
        <v>173</v>
      </c>
      <c r="C151" s="33" t="s">
        <v>147</v>
      </c>
      <c r="D151" s="119">
        <v>0</v>
      </c>
      <c r="E151" s="35">
        <v>5475</v>
      </c>
      <c r="F151" s="35">
        <v>5475</v>
      </c>
      <c r="G151" s="35">
        <v>3500</v>
      </c>
    </row>
    <row r="152" spans="1:7" ht="15" customHeight="1">
      <c r="A152" s="4" t="s">
        <v>4</v>
      </c>
      <c r="B152" s="32">
        <v>69</v>
      </c>
      <c r="C152" s="33" t="s">
        <v>149</v>
      </c>
      <c r="D152" s="123">
        <f t="shared" ref="D152:F152" si="20">D151</f>
        <v>0</v>
      </c>
      <c r="E152" s="44">
        <f t="shared" si="20"/>
        <v>5475</v>
      </c>
      <c r="F152" s="44">
        <f t="shared" si="20"/>
        <v>5475</v>
      </c>
      <c r="G152" s="44">
        <v>3500</v>
      </c>
    </row>
    <row r="153" spans="1:7" ht="15" customHeight="1">
      <c r="A153" s="4"/>
      <c r="B153" s="32"/>
      <c r="C153" s="33"/>
      <c r="D153" s="35"/>
      <c r="E153" s="35"/>
      <c r="F153" s="35"/>
      <c r="G153" s="35"/>
    </row>
    <row r="154" spans="1:7" ht="15" customHeight="1">
      <c r="A154" s="4"/>
      <c r="B154" s="32">
        <v>70</v>
      </c>
      <c r="C154" s="33" t="s">
        <v>169</v>
      </c>
      <c r="D154" s="35"/>
      <c r="E154" s="35"/>
      <c r="F154" s="35"/>
      <c r="G154" s="51"/>
    </row>
    <row r="155" spans="1:7" ht="15" customHeight="1">
      <c r="A155" s="4"/>
      <c r="B155" s="32" t="s">
        <v>170</v>
      </c>
      <c r="C155" s="33" t="s">
        <v>147</v>
      </c>
      <c r="D155" s="119">
        <v>0</v>
      </c>
      <c r="E155" s="35">
        <v>1000</v>
      </c>
      <c r="F155" s="35">
        <v>1000</v>
      </c>
      <c r="G155" s="35">
        <v>1000</v>
      </c>
    </row>
    <row r="156" spans="1:7" ht="15" customHeight="1">
      <c r="A156" s="4" t="s">
        <v>4</v>
      </c>
      <c r="B156" s="32">
        <v>70</v>
      </c>
      <c r="C156" s="33" t="s">
        <v>169</v>
      </c>
      <c r="D156" s="123">
        <f t="shared" ref="D156:F156" si="21">D155</f>
        <v>0</v>
      </c>
      <c r="E156" s="44">
        <f t="shared" si="21"/>
        <v>1000</v>
      </c>
      <c r="F156" s="44">
        <f t="shared" si="21"/>
        <v>1000</v>
      </c>
      <c r="G156" s="44">
        <v>1000</v>
      </c>
    </row>
    <row r="157" spans="1:7" ht="15" customHeight="1">
      <c r="A157" s="4"/>
      <c r="B157" s="32"/>
      <c r="C157" s="33"/>
      <c r="D157" s="35"/>
      <c r="E157" s="35"/>
      <c r="F157" s="35"/>
      <c r="G157" s="35"/>
    </row>
    <row r="158" spans="1:7" ht="15" customHeight="1">
      <c r="A158" s="4"/>
      <c r="B158" s="32">
        <v>71</v>
      </c>
      <c r="C158" s="33" t="s">
        <v>171</v>
      </c>
      <c r="D158" s="35"/>
      <c r="E158" s="35"/>
      <c r="F158" s="35"/>
      <c r="G158" s="51"/>
    </row>
    <row r="159" spans="1:7" ht="15" customHeight="1">
      <c r="A159" s="4"/>
      <c r="B159" s="32" t="s">
        <v>172</v>
      </c>
      <c r="C159" s="33" t="s">
        <v>147</v>
      </c>
      <c r="D159" s="119">
        <v>0</v>
      </c>
      <c r="E159" s="35">
        <v>1000</v>
      </c>
      <c r="F159" s="35">
        <v>1000</v>
      </c>
      <c r="G159" s="35">
        <v>1000</v>
      </c>
    </row>
    <row r="160" spans="1:7" ht="15" customHeight="1">
      <c r="A160" s="4" t="s">
        <v>4</v>
      </c>
      <c r="B160" s="32">
        <v>71</v>
      </c>
      <c r="C160" s="33" t="s">
        <v>171</v>
      </c>
      <c r="D160" s="123">
        <f t="shared" ref="D160:F160" si="22">D159</f>
        <v>0</v>
      </c>
      <c r="E160" s="44">
        <f t="shared" si="22"/>
        <v>1000</v>
      </c>
      <c r="F160" s="44">
        <f t="shared" si="22"/>
        <v>1000</v>
      </c>
      <c r="G160" s="44">
        <v>1000</v>
      </c>
    </row>
    <row r="161" spans="1:7" ht="15" customHeight="1">
      <c r="A161" s="4"/>
      <c r="B161" s="32"/>
      <c r="C161" s="33"/>
      <c r="D161" s="35"/>
      <c r="E161" s="35"/>
      <c r="F161" s="35"/>
      <c r="G161" s="35"/>
    </row>
    <row r="162" spans="1:7" ht="15" customHeight="1">
      <c r="A162" s="4"/>
      <c r="B162" s="32">
        <v>72</v>
      </c>
      <c r="C162" s="33" t="s">
        <v>174</v>
      </c>
      <c r="D162" s="35"/>
      <c r="E162" s="35"/>
      <c r="F162" s="35"/>
      <c r="G162" s="51"/>
    </row>
    <row r="163" spans="1:7" ht="15" customHeight="1">
      <c r="A163" s="4"/>
      <c r="B163" s="32" t="s">
        <v>175</v>
      </c>
      <c r="C163" s="33" t="s">
        <v>147</v>
      </c>
      <c r="D163" s="119">
        <v>0</v>
      </c>
      <c r="E163" s="35">
        <v>1000</v>
      </c>
      <c r="F163" s="35">
        <v>1000</v>
      </c>
      <c r="G163" s="119">
        <v>0</v>
      </c>
    </row>
    <row r="164" spans="1:7" ht="15" customHeight="1">
      <c r="A164" s="4" t="s">
        <v>4</v>
      </c>
      <c r="B164" s="32">
        <v>72</v>
      </c>
      <c r="C164" s="33" t="s">
        <v>174</v>
      </c>
      <c r="D164" s="123">
        <f t="shared" ref="D164:F164" si="23">D163</f>
        <v>0</v>
      </c>
      <c r="E164" s="44">
        <f t="shared" si="23"/>
        <v>1000</v>
      </c>
      <c r="F164" s="44">
        <f t="shared" si="23"/>
        <v>1000</v>
      </c>
      <c r="G164" s="123">
        <v>0</v>
      </c>
    </row>
    <row r="165" spans="1:7" ht="15" customHeight="1">
      <c r="A165" s="4"/>
      <c r="B165" s="32"/>
      <c r="C165" s="33"/>
      <c r="D165" s="35"/>
      <c r="E165" s="35"/>
      <c r="F165" s="35"/>
      <c r="G165" s="35"/>
    </row>
    <row r="166" spans="1:7" ht="15" customHeight="1">
      <c r="A166" s="4"/>
      <c r="B166" s="32">
        <v>73</v>
      </c>
      <c r="C166" s="33" t="s">
        <v>177</v>
      </c>
      <c r="D166" s="35"/>
      <c r="E166" s="35"/>
      <c r="F166" s="35"/>
      <c r="G166" s="51"/>
    </row>
    <row r="167" spans="1:7" ht="15" customHeight="1">
      <c r="A167" s="4"/>
      <c r="B167" s="32" t="s">
        <v>176</v>
      </c>
      <c r="C167" s="33" t="s">
        <v>147</v>
      </c>
      <c r="D167" s="119">
        <v>0</v>
      </c>
      <c r="E167" s="35">
        <v>5000</v>
      </c>
      <c r="F167" s="35">
        <v>5000</v>
      </c>
      <c r="G167" s="119">
        <v>0</v>
      </c>
    </row>
    <row r="168" spans="1:7" ht="15" customHeight="1">
      <c r="A168" s="4" t="s">
        <v>4</v>
      </c>
      <c r="B168" s="32">
        <v>73</v>
      </c>
      <c r="C168" s="33" t="s">
        <v>177</v>
      </c>
      <c r="D168" s="123">
        <f t="shared" ref="D168:F168" si="24">D167</f>
        <v>0</v>
      </c>
      <c r="E168" s="44">
        <f t="shared" si="24"/>
        <v>5000</v>
      </c>
      <c r="F168" s="44">
        <f t="shared" si="24"/>
        <v>5000</v>
      </c>
      <c r="G168" s="123">
        <v>0</v>
      </c>
    </row>
    <row r="169" spans="1:7" ht="15" customHeight="1">
      <c r="A169" s="4"/>
      <c r="B169" s="32"/>
      <c r="C169" s="33"/>
      <c r="D169" s="119"/>
      <c r="E169" s="35"/>
      <c r="F169" s="35"/>
      <c r="G169" s="119"/>
    </row>
    <row r="170" spans="1:7" ht="15" customHeight="1">
      <c r="A170" s="4"/>
      <c r="B170" s="32">
        <v>74</v>
      </c>
      <c r="C170" s="33" t="s">
        <v>56</v>
      </c>
      <c r="D170" s="35"/>
      <c r="E170" s="35"/>
      <c r="F170" s="35"/>
      <c r="G170" s="51"/>
    </row>
    <row r="171" spans="1:7" ht="15" customHeight="1">
      <c r="A171" s="4"/>
      <c r="B171" s="32" t="s">
        <v>226</v>
      </c>
      <c r="C171" s="33" t="s">
        <v>147</v>
      </c>
      <c r="D171" s="119">
        <v>0</v>
      </c>
      <c r="E171" s="119">
        <v>0</v>
      </c>
      <c r="F171" s="119">
        <v>0</v>
      </c>
      <c r="G171" s="35">
        <v>5000</v>
      </c>
    </row>
    <row r="172" spans="1:7" ht="15" customHeight="1">
      <c r="A172" s="4" t="s">
        <v>4</v>
      </c>
      <c r="B172" s="32">
        <v>74</v>
      </c>
      <c r="C172" s="33" t="s">
        <v>56</v>
      </c>
      <c r="D172" s="123">
        <f t="shared" ref="D172:F172" si="25">D171</f>
        <v>0</v>
      </c>
      <c r="E172" s="123">
        <f t="shared" si="25"/>
        <v>0</v>
      </c>
      <c r="F172" s="123">
        <f t="shared" si="25"/>
        <v>0</v>
      </c>
      <c r="G172" s="44">
        <v>5000</v>
      </c>
    </row>
    <row r="173" spans="1:7" ht="15" customHeight="1">
      <c r="A173" s="36" t="s">
        <v>4</v>
      </c>
      <c r="B173" s="52">
        <v>0.104</v>
      </c>
      <c r="C173" s="53" t="s">
        <v>21</v>
      </c>
      <c r="D173" s="37">
        <f>D139+D133+D144+D152+D148+D156+D160+D164+D168+D172</f>
        <v>25245</v>
      </c>
      <c r="E173" s="37">
        <f t="shared" ref="E173:F173" si="26">E139+E133+E144+E152+E148+E156+E160+E164+E168+E172</f>
        <v>20045</v>
      </c>
      <c r="F173" s="37">
        <f t="shared" si="26"/>
        <v>20045</v>
      </c>
      <c r="G173" s="37">
        <v>22975</v>
      </c>
    </row>
    <row r="174" spans="1:7" ht="15" customHeight="1">
      <c r="A174" s="36" t="s">
        <v>4</v>
      </c>
      <c r="B174" s="54">
        <v>2204</v>
      </c>
      <c r="C174" s="53" t="s">
        <v>0</v>
      </c>
      <c r="D174" s="37">
        <f t="shared" ref="D174:F174" si="27">D173+D127+D111</f>
        <v>247827</v>
      </c>
      <c r="E174" s="37">
        <f t="shared" si="27"/>
        <v>259682</v>
      </c>
      <c r="F174" s="37">
        <f t="shared" si="27"/>
        <v>252457</v>
      </c>
      <c r="G174" s="37">
        <v>300371</v>
      </c>
    </row>
    <row r="175" spans="1:7" ht="15" customHeight="1">
      <c r="A175" s="55" t="s">
        <v>4</v>
      </c>
      <c r="B175" s="56"/>
      <c r="C175" s="57" t="s">
        <v>5</v>
      </c>
      <c r="D175" s="58">
        <f t="shared" ref="D175:F175" si="28">D174</f>
        <v>247827</v>
      </c>
      <c r="E175" s="58">
        <f t="shared" si="28"/>
        <v>259682</v>
      </c>
      <c r="F175" s="58">
        <f t="shared" si="28"/>
        <v>252457</v>
      </c>
      <c r="G175" s="58">
        <v>300371</v>
      </c>
    </row>
    <row r="176" spans="1:7">
      <c r="A176" s="4"/>
      <c r="B176" s="46"/>
      <c r="C176" s="39"/>
      <c r="D176" s="51"/>
      <c r="E176" s="51"/>
      <c r="F176" s="51"/>
      <c r="G176" s="51"/>
    </row>
    <row r="177" spans="1:7" ht="15" customHeight="1">
      <c r="C177" s="59" t="s">
        <v>25</v>
      </c>
      <c r="D177" s="47"/>
      <c r="E177" s="47"/>
      <c r="F177" s="47"/>
      <c r="G177" s="47"/>
    </row>
    <row r="178" spans="1:7" ht="15" customHeight="1">
      <c r="A178" s="150" t="s">
        <v>6</v>
      </c>
      <c r="B178" s="60">
        <v>4202</v>
      </c>
      <c r="C178" s="61" t="s">
        <v>1</v>
      </c>
      <c r="D178" s="62"/>
      <c r="E178" s="62"/>
      <c r="F178" s="62"/>
      <c r="G178" s="62"/>
    </row>
    <row r="179" spans="1:7" ht="15" customHeight="1">
      <c r="A179" s="63"/>
      <c r="B179" s="64">
        <v>3</v>
      </c>
      <c r="C179" s="65" t="s">
        <v>26</v>
      </c>
      <c r="D179" s="62"/>
      <c r="E179" s="62"/>
      <c r="F179" s="62"/>
      <c r="G179" s="62"/>
    </row>
    <row r="180" spans="1:7" ht="15" customHeight="1">
      <c r="A180" s="66"/>
      <c r="B180" s="38">
        <v>3.1019999999999999</v>
      </c>
      <c r="C180" s="61" t="s">
        <v>27</v>
      </c>
      <c r="D180" s="67"/>
      <c r="E180" s="67"/>
      <c r="F180" s="67"/>
      <c r="G180" s="67"/>
    </row>
    <row r="181" spans="1:7" ht="15" customHeight="1">
      <c r="A181" s="105"/>
      <c r="B181" s="106" t="s">
        <v>190</v>
      </c>
      <c r="C181" s="78" t="s">
        <v>9</v>
      </c>
      <c r="D181" s="67"/>
      <c r="E181" s="67"/>
      <c r="F181" s="67"/>
      <c r="G181" s="67"/>
    </row>
    <row r="182" spans="1:7" ht="15" customHeight="1">
      <c r="A182" s="105"/>
      <c r="B182" s="106" t="s">
        <v>186</v>
      </c>
      <c r="C182" s="78" t="s">
        <v>191</v>
      </c>
      <c r="D182" s="67"/>
      <c r="E182" s="67"/>
      <c r="F182" s="67"/>
      <c r="G182" s="67"/>
    </row>
    <row r="183" spans="1:7" ht="15" customHeight="1">
      <c r="A183" s="105"/>
      <c r="B183" s="106" t="s">
        <v>192</v>
      </c>
      <c r="C183" s="78" t="s">
        <v>189</v>
      </c>
      <c r="D183" s="124">
        <v>0</v>
      </c>
      <c r="E183" s="111">
        <v>300000</v>
      </c>
      <c r="F183" s="111">
        <f>300000+10000</f>
        <v>310000</v>
      </c>
      <c r="G183" s="119">
        <v>0</v>
      </c>
    </row>
    <row r="184" spans="1:7" ht="15" customHeight="1">
      <c r="A184" s="105" t="s">
        <v>4</v>
      </c>
      <c r="B184" s="106" t="s">
        <v>186</v>
      </c>
      <c r="C184" s="78" t="s">
        <v>191</v>
      </c>
      <c r="D184" s="125">
        <f t="shared" ref="D184:F185" si="29">D183</f>
        <v>0</v>
      </c>
      <c r="E184" s="127">
        <f t="shared" si="29"/>
        <v>300000</v>
      </c>
      <c r="F184" s="127">
        <f t="shared" si="29"/>
        <v>310000</v>
      </c>
      <c r="G184" s="125">
        <v>0</v>
      </c>
    </row>
    <row r="185" spans="1:7" ht="15" customHeight="1">
      <c r="A185" s="105" t="s">
        <v>4</v>
      </c>
      <c r="B185" s="106" t="s">
        <v>190</v>
      </c>
      <c r="C185" s="78" t="s">
        <v>9</v>
      </c>
      <c r="D185" s="125">
        <f t="shared" si="29"/>
        <v>0</v>
      </c>
      <c r="E185" s="127">
        <f t="shared" si="29"/>
        <v>300000</v>
      </c>
      <c r="F185" s="127">
        <f t="shared" si="29"/>
        <v>310000</v>
      </c>
      <c r="G185" s="125">
        <v>0</v>
      </c>
    </row>
    <row r="186" spans="1:7" ht="15" customHeight="1">
      <c r="A186" s="105"/>
      <c r="B186" s="106"/>
      <c r="C186" s="78"/>
      <c r="D186" s="67"/>
      <c r="E186" s="67"/>
      <c r="F186" s="67"/>
      <c r="G186" s="67"/>
    </row>
    <row r="187" spans="1:7" ht="15" customHeight="1">
      <c r="A187" s="105"/>
      <c r="B187" s="106" t="s">
        <v>196</v>
      </c>
      <c r="C187" s="78" t="s">
        <v>93</v>
      </c>
      <c r="D187" s="67"/>
      <c r="E187" s="67"/>
      <c r="F187" s="67"/>
      <c r="G187" s="67"/>
    </row>
    <row r="188" spans="1:7" ht="15" customHeight="1">
      <c r="A188" s="105"/>
      <c r="B188" s="106" t="s">
        <v>227</v>
      </c>
      <c r="C188" s="78" t="s">
        <v>228</v>
      </c>
      <c r="D188" s="67"/>
      <c r="E188" s="67"/>
      <c r="F188" s="67"/>
      <c r="G188" s="67"/>
    </row>
    <row r="189" spans="1:7" ht="15" customHeight="1">
      <c r="A189" s="105"/>
      <c r="B189" s="106" t="s">
        <v>229</v>
      </c>
      <c r="C189" s="78" t="s">
        <v>230</v>
      </c>
      <c r="D189" s="124">
        <v>0</v>
      </c>
      <c r="E189" s="124">
        <v>0</v>
      </c>
      <c r="F189" s="124">
        <v>0</v>
      </c>
      <c r="G189" s="35">
        <v>12500</v>
      </c>
    </row>
    <row r="190" spans="1:7" ht="15" customHeight="1">
      <c r="A190" s="156" t="s">
        <v>4</v>
      </c>
      <c r="B190" s="157" t="s">
        <v>227</v>
      </c>
      <c r="C190" s="158" t="s">
        <v>228</v>
      </c>
      <c r="D190" s="125">
        <f t="shared" ref="D190:F190" si="30">D189</f>
        <v>0</v>
      </c>
      <c r="E190" s="125">
        <f t="shared" si="30"/>
        <v>0</v>
      </c>
      <c r="F190" s="125">
        <f t="shared" si="30"/>
        <v>0</v>
      </c>
      <c r="G190" s="127">
        <v>12500</v>
      </c>
    </row>
    <row r="191" spans="1:7" ht="8.25" customHeight="1">
      <c r="A191" s="105"/>
      <c r="B191" s="106"/>
      <c r="C191" s="78"/>
      <c r="D191" s="67"/>
      <c r="E191" s="67"/>
      <c r="F191" s="67"/>
      <c r="G191" s="67"/>
    </row>
    <row r="192" spans="1:7" ht="15" customHeight="1">
      <c r="A192" s="105"/>
      <c r="B192" s="106" t="s">
        <v>186</v>
      </c>
      <c r="C192" s="78" t="s">
        <v>197</v>
      </c>
      <c r="D192" s="67"/>
      <c r="E192" s="67"/>
      <c r="F192" s="67"/>
      <c r="G192" s="67"/>
    </row>
    <row r="193" spans="1:7" ht="15" customHeight="1">
      <c r="A193" s="105"/>
      <c r="B193" s="106" t="s">
        <v>201</v>
      </c>
      <c r="C193" s="78" t="s">
        <v>189</v>
      </c>
      <c r="D193" s="124">
        <v>0</v>
      </c>
      <c r="E193" s="111">
        <v>10000</v>
      </c>
      <c r="F193" s="111">
        <v>10000</v>
      </c>
      <c r="G193" s="119">
        <v>0</v>
      </c>
    </row>
    <row r="194" spans="1:7" ht="15" customHeight="1">
      <c r="A194" s="105" t="s">
        <v>4</v>
      </c>
      <c r="B194" s="106" t="s">
        <v>186</v>
      </c>
      <c r="C194" s="78" t="s">
        <v>197</v>
      </c>
      <c r="D194" s="125">
        <f t="shared" ref="D194:F194" si="31">D193</f>
        <v>0</v>
      </c>
      <c r="E194" s="127">
        <f t="shared" si="31"/>
        <v>10000</v>
      </c>
      <c r="F194" s="127">
        <f t="shared" si="31"/>
        <v>10000</v>
      </c>
      <c r="G194" s="125">
        <v>0</v>
      </c>
    </row>
    <row r="195" spans="1:7" ht="15" customHeight="1">
      <c r="A195" s="105"/>
      <c r="B195" s="106"/>
      <c r="C195" s="78"/>
      <c r="D195" s="67"/>
      <c r="E195" s="67"/>
      <c r="F195" s="67"/>
      <c r="G195" s="67"/>
    </row>
    <row r="196" spans="1:7" ht="15" customHeight="1">
      <c r="A196" s="105"/>
      <c r="B196" s="106" t="s">
        <v>198</v>
      </c>
      <c r="C196" s="78" t="s">
        <v>206</v>
      </c>
      <c r="D196" s="67"/>
      <c r="E196" s="67"/>
      <c r="F196" s="67"/>
      <c r="G196" s="67"/>
    </row>
    <row r="197" spans="1:7" ht="15" customHeight="1">
      <c r="A197" s="105"/>
      <c r="B197" s="106" t="s">
        <v>207</v>
      </c>
      <c r="C197" s="78" t="s">
        <v>189</v>
      </c>
      <c r="D197" s="124">
        <v>0</v>
      </c>
      <c r="E197" s="111">
        <v>15000</v>
      </c>
      <c r="F197" s="111">
        <v>15000</v>
      </c>
      <c r="G197" s="35">
        <v>17353</v>
      </c>
    </row>
    <row r="198" spans="1:7" ht="15" customHeight="1">
      <c r="A198" s="105" t="s">
        <v>4</v>
      </c>
      <c r="B198" s="106" t="s">
        <v>198</v>
      </c>
      <c r="C198" s="78" t="s">
        <v>206</v>
      </c>
      <c r="D198" s="125">
        <f t="shared" ref="D198:F198" si="32">D197</f>
        <v>0</v>
      </c>
      <c r="E198" s="127">
        <f t="shared" si="32"/>
        <v>15000</v>
      </c>
      <c r="F198" s="127">
        <f t="shared" si="32"/>
        <v>15000</v>
      </c>
      <c r="G198" s="127">
        <v>17353</v>
      </c>
    </row>
    <row r="199" spans="1:7" ht="15" customHeight="1">
      <c r="A199" s="105"/>
      <c r="B199" s="106"/>
      <c r="C199" s="78"/>
      <c r="D199" s="97"/>
      <c r="E199" s="97"/>
      <c r="F199" s="97"/>
      <c r="G199" s="97"/>
    </row>
    <row r="200" spans="1:7" ht="25.5">
      <c r="A200" s="105"/>
      <c r="B200" s="106" t="s">
        <v>209</v>
      </c>
      <c r="C200" s="78" t="s">
        <v>217</v>
      </c>
      <c r="D200" s="67"/>
      <c r="E200" s="67"/>
      <c r="F200" s="67"/>
      <c r="G200" s="67"/>
    </row>
    <row r="201" spans="1:7" ht="15" customHeight="1">
      <c r="A201" s="105"/>
      <c r="B201" s="106" t="s">
        <v>218</v>
      </c>
      <c r="C201" s="78" t="s">
        <v>189</v>
      </c>
      <c r="D201" s="124">
        <v>0</v>
      </c>
      <c r="E201" s="111">
        <v>1</v>
      </c>
      <c r="F201" s="111">
        <v>1</v>
      </c>
      <c r="G201" s="119">
        <v>0</v>
      </c>
    </row>
    <row r="202" spans="1:7" ht="25.5">
      <c r="A202" s="105" t="s">
        <v>4</v>
      </c>
      <c r="B202" s="106" t="s">
        <v>209</v>
      </c>
      <c r="C202" s="78" t="s">
        <v>217</v>
      </c>
      <c r="D202" s="125">
        <f t="shared" ref="D202:F202" si="33">D201</f>
        <v>0</v>
      </c>
      <c r="E202" s="127">
        <f t="shared" si="33"/>
        <v>1</v>
      </c>
      <c r="F202" s="127">
        <f t="shared" si="33"/>
        <v>1</v>
      </c>
      <c r="G202" s="125">
        <v>0</v>
      </c>
    </row>
    <row r="203" spans="1:7" ht="15" customHeight="1">
      <c r="A203" s="105" t="s">
        <v>4</v>
      </c>
      <c r="B203" s="106" t="s">
        <v>196</v>
      </c>
      <c r="C203" s="78" t="s">
        <v>93</v>
      </c>
      <c r="D203" s="125">
        <f t="shared" ref="D203:F203" si="34">D194+D198+D202+D190</f>
        <v>0</v>
      </c>
      <c r="E203" s="127">
        <f t="shared" si="34"/>
        <v>25001</v>
      </c>
      <c r="F203" s="127">
        <f t="shared" si="34"/>
        <v>25001</v>
      </c>
      <c r="G203" s="127">
        <v>29853</v>
      </c>
    </row>
    <row r="204" spans="1:7" ht="15" customHeight="1">
      <c r="A204" s="105"/>
      <c r="B204" s="106"/>
      <c r="C204" s="78"/>
      <c r="D204" s="67"/>
      <c r="E204" s="67"/>
      <c r="F204" s="67"/>
      <c r="G204" s="67"/>
    </row>
    <row r="205" spans="1:7" ht="15" customHeight="1">
      <c r="A205" s="105"/>
      <c r="B205" s="106" t="s">
        <v>153</v>
      </c>
      <c r="C205" s="78" t="s">
        <v>66</v>
      </c>
      <c r="D205" s="67"/>
      <c r="E205" s="67"/>
      <c r="F205" s="67"/>
      <c r="G205" s="67"/>
    </row>
    <row r="206" spans="1:7" ht="25.5">
      <c r="A206" s="105"/>
      <c r="B206" s="106" t="s">
        <v>186</v>
      </c>
      <c r="C206" s="78" t="s">
        <v>220</v>
      </c>
      <c r="D206" s="67"/>
      <c r="E206" s="67"/>
      <c r="F206" s="67"/>
      <c r="G206" s="67"/>
    </row>
    <row r="207" spans="1:7" ht="15" customHeight="1">
      <c r="A207" s="105"/>
      <c r="B207" s="106" t="s">
        <v>219</v>
      </c>
      <c r="C207" s="78" t="s">
        <v>189</v>
      </c>
      <c r="D207" s="124">
        <v>0</v>
      </c>
      <c r="E207" s="111">
        <v>100000</v>
      </c>
      <c r="F207" s="111">
        <v>100000</v>
      </c>
      <c r="G207" s="119">
        <v>0</v>
      </c>
    </row>
    <row r="208" spans="1:7" ht="27.6" customHeight="1">
      <c r="A208" s="105" t="s">
        <v>4</v>
      </c>
      <c r="B208" s="106" t="s">
        <v>186</v>
      </c>
      <c r="C208" s="78" t="s">
        <v>220</v>
      </c>
      <c r="D208" s="125">
        <f t="shared" ref="D208:F209" si="35">D207</f>
        <v>0</v>
      </c>
      <c r="E208" s="127">
        <f t="shared" si="35"/>
        <v>100000</v>
      </c>
      <c r="F208" s="127">
        <f t="shared" si="35"/>
        <v>100000</v>
      </c>
      <c r="G208" s="125">
        <v>0</v>
      </c>
    </row>
    <row r="209" spans="1:7" ht="15" customHeight="1">
      <c r="A209" s="105" t="s">
        <v>4</v>
      </c>
      <c r="B209" s="106" t="s">
        <v>153</v>
      </c>
      <c r="C209" s="78" t="s">
        <v>66</v>
      </c>
      <c r="D209" s="125">
        <f t="shared" si="35"/>
        <v>0</v>
      </c>
      <c r="E209" s="127">
        <f t="shared" si="35"/>
        <v>100000</v>
      </c>
      <c r="F209" s="127">
        <f t="shared" si="35"/>
        <v>100000</v>
      </c>
      <c r="G209" s="125">
        <v>0</v>
      </c>
    </row>
    <row r="210" spans="1:7" ht="15" customHeight="1">
      <c r="A210" s="66"/>
      <c r="B210" s="38"/>
      <c r="C210" s="61"/>
      <c r="D210" s="67"/>
      <c r="E210" s="67"/>
      <c r="F210" s="67"/>
      <c r="G210" s="67"/>
    </row>
    <row r="211" spans="1:7" ht="15" customHeight="1">
      <c r="A211" s="105"/>
      <c r="B211" s="106" t="s">
        <v>193</v>
      </c>
      <c r="C211" s="78" t="s">
        <v>71</v>
      </c>
      <c r="D211" s="67"/>
      <c r="E211" s="67"/>
      <c r="F211" s="67"/>
      <c r="G211" s="67"/>
    </row>
    <row r="212" spans="1:7" ht="15" customHeight="1">
      <c r="A212" s="105"/>
      <c r="B212" s="106" t="s">
        <v>186</v>
      </c>
      <c r="C212" s="78" t="s">
        <v>194</v>
      </c>
      <c r="D212" s="67"/>
      <c r="E212" s="67"/>
      <c r="F212" s="67"/>
      <c r="G212" s="67"/>
    </row>
    <row r="213" spans="1:7" ht="15" customHeight="1">
      <c r="A213" s="105"/>
      <c r="B213" s="106" t="s">
        <v>195</v>
      </c>
      <c r="C213" s="78" t="s">
        <v>189</v>
      </c>
      <c r="D213" s="124">
        <v>0</v>
      </c>
      <c r="E213" s="111">
        <v>4000</v>
      </c>
      <c r="F213" s="111">
        <v>4000</v>
      </c>
      <c r="G213" s="35">
        <v>10000</v>
      </c>
    </row>
    <row r="214" spans="1:7" ht="15" customHeight="1">
      <c r="A214" s="105" t="s">
        <v>4</v>
      </c>
      <c r="B214" s="106" t="s">
        <v>186</v>
      </c>
      <c r="C214" s="78" t="s">
        <v>194</v>
      </c>
      <c r="D214" s="125">
        <f>D213</f>
        <v>0</v>
      </c>
      <c r="E214" s="127">
        <f t="shared" ref="E214:F214" si="36">E213</f>
        <v>4000</v>
      </c>
      <c r="F214" s="127">
        <f t="shared" si="36"/>
        <v>4000</v>
      </c>
      <c r="G214" s="127">
        <v>10000</v>
      </c>
    </row>
    <row r="215" spans="1:7" ht="15" customHeight="1">
      <c r="A215" s="105" t="s">
        <v>4</v>
      </c>
      <c r="B215" s="106" t="s">
        <v>193</v>
      </c>
      <c r="C215" s="78" t="s">
        <v>71</v>
      </c>
      <c r="D215" s="125">
        <f t="shared" ref="D215:F215" si="37">D214</f>
        <v>0</v>
      </c>
      <c r="E215" s="127">
        <f>E214</f>
        <v>4000</v>
      </c>
      <c r="F215" s="127">
        <f t="shared" si="37"/>
        <v>4000</v>
      </c>
      <c r="G215" s="127">
        <v>10000</v>
      </c>
    </row>
    <row r="216" spans="1:7" ht="8.25" customHeight="1">
      <c r="A216" s="66"/>
      <c r="B216" s="38"/>
      <c r="C216" s="61"/>
      <c r="D216" s="67"/>
      <c r="E216" s="67"/>
      <c r="F216" s="67"/>
      <c r="G216" s="67"/>
    </row>
    <row r="217" spans="1:7" ht="15" customHeight="1">
      <c r="A217" s="105"/>
      <c r="B217" s="106">
        <v>48</v>
      </c>
      <c r="C217" s="78" t="s">
        <v>76</v>
      </c>
      <c r="D217" s="67"/>
      <c r="E217" s="67"/>
      <c r="F217" s="67"/>
      <c r="G217" s="67"/>
    </row>
    <row r="218" spans="1:7" ht="15" customHeight="1">
      <c r="A218" s="105"/>
      <c r="B218" s="106" t="s">
        <v>186</v>
      </c>
      <c r="C218" s="78" t="s">
        <v>187</v>
      </c>
      <c r="D218" s="67"/>
      <c r="E218" s="67"/>
      <c r="F218" s="67"/>
      <c r="G218" s="67"/>
    </row>
    <row r="219" spans="1:7" ht="15" customHeight="1">
      <c r="A219" s="105"/>
      <c r="B219" s="106" t="s">
        <v>188</v>
      </c>
      <c r="C219" s="78" t="s">
        <v>189</v>
      </c>
      <c r="D219" s="124">
        <v>0</v>
      </c>
      <c r="E219" s="111">
        <v>20000</v>
      </c>
      <c r="F219" s="111">
        <v>20000</v>
      </c>
      <c r="G219" s="35">
        <v>20000</v>
      </c>
    </row>
    <row r="220" spans="1:7" ht="15" customHeight="1">
      <c r="A220" s="105" t="s">
        <v>4</v>
      </c>
      <c r="B220" s="106" t="s">
        <v>186</v>
      </c>
      <c r="C220" s="78" t="s">
        <v>187</v>
      </c>
      <c r="D220" s="125">
        <f>D219</f>
        <v>0</v>
      </c>
      <c r="E220" s="127">
        <f t="shared" ref="E220:F220" si="38">E219</f>
        <v>20000</v>
      </c>
      <c r="F220" s="127">
        <f t="shared" si="38"/>
        <v>20000</v>
      </c>
      <c r="G220" s="127">
        <v>20000</v>
      </c>
    </row>
    <row r="221" spans="1:7" ht="11.1" customHeight="1">
      <c r="A221" s="105"/>
      <c r="B221" s="106"/>
      <c r="C221" s="78"/>
      <c r="D221" s="67"/>
      <c r="E221" s="67"/>
      <c r="F221" s="67"/>
      <c r="G221" s="67"/>
    </row>
    <row r="222" spans="1:7" ht="15" customHeight="1">
      <c r="A222" s="105"/>
      <c r="B222" s="106" t="s">
        <v>198</v>
      </c>
      <c r="C222" s="78" t="s">
        <v>199</v>
      </c>
      <c r="D222" s="67"/>
      <c r="E222" s="67"/>
      <c r="F222" s="67"/>
      <c r="G222" s="67"/>
    </row>
    <row r="223" spans="1:7" ht="15" customHeight="1">
      <c r="A223" s="105"/>
      <c r="B223" s="106" t="s">
        <v>200</v>
      </c>
      <c r="C223" s="78" t="s">
        <v>189</v>
      </c>
      <c r="D223" s="124">
        <v>0</v>
      </c>
      <c r="E223" s="111">
        <v>3126</v>
      </c>
      <c r="F223" s="111">
        <v>3126</v>
      </c>
      <c r="G223" s="119">
        <v>0</v>
      </c>
    </row>
    <row r="224" spans="1:7" ht="15" customHeight="1">
      <c r="A224" s="105" t="s">
        <v>4</v>
      </c>
      <c r="B224" s="106" t="s">
        <v>198</v>
      </c>
      <c r="C224" s="78" t="s">
        <v>199</v>
      </c>
      <c r="D224" s="125">
        <f t="shared" ref="D224:F224" si="39">D223</f>
        <v>0</v>
      </c>
      <c r="E224" s="127">
        <f t="shared" si="39"/>
        <v>3126</v>
      </c>
      <c r="F224" s="127">
        <f t="shared" si="39"/>
        <v>3126</v>
      </c>
      <c r="G224" s="125">
        <v>0</v>
      </c>
    </row>
    <row r="225" spans="1:7" ht="11.1" customHeight="1">
      <c r="A225" s="105"/>
      <c r="B225" s="106"/>
      <c r="C225" s="78"/>
      <c r="D225" s="67"/>
      <c r="E225" s="67"/>
      <c r="F225" s="67"/>
      <c r="G225" s="67"/>
    </row>
    <row r="226" spans="1:7" ht="25.5">
      <c r="A226" s="105"/>
      <c r="B226" s="106" t="s">
        <v>209</v>
      </c>
      <c r="C226" s="78" t="s">
        <v>160</v>
      </c>
      <c r="D226" s="67"/>
      <c r="E226" s="67"/>
      <c r="F226" s="67"/>
      <c r="G226" s="67"/>
    </row>
    <row r="227" spans="1:7" ht="15" customHeight="1">
      <c r="A227" s="105"/>
      <c r="B227" s="106" t="s">
        <v>210</v>
      </c>
      <c r="C227" s="78" t="s">
        <v>189</v>
      </c>
      <c r="D227" s="124">
        <v>0</v>
      </c>
      <c r="E227" s="111">
        <v>1</v>
      </c>
      <c r="F227" s="111">
        <v>1</v>
      </c>
      <c r="G227" s="119">
        <v>0</v>
      </c>
    </row>
    <row r="228" spans="1:7" ht="25.5">
      <c r="A228" s="105" t="s">
        <v>4</v>
      </c>
      <c r="B228" s="106" t="s">
        <v>209</v>
      </c>
      <c r="C228" s="78" t="s">
        <v>160</v>
      </c>
      <c r="D228" s="125">
        <f t="shared" ref="D228:F228" si="40">D227</f>
        <v>0</v>
      </c>
      <c r="E228" s="127">
        <f t="shared" si="40"/>
        <v>1</v>
      </c>
      <c r="F228" s="127">
        <f t="shared" si="40"/>
        <v>1</v>
      </c>
      <c r="G228" s="125">
        <v>0</v>
      </c>
    </row>
    <row r="229" spans="1:7" ht="11.1" customHeight="1">
      <c r="A229" s="105"/>
      <c r="B229" s="106"/>
      <c r="C229" s="78"/>
      <c r="D229" s="67"/>
      <c r="E229" s="67"/>
      <c r="F229" s="67"/>
      <c r="G229" s="67"/>
    </row>
    <row r="230" spans="1:7" ht="14.45" customHeight="1">
      <c r="A230" s="105"/>
      <c r="B230" s="106" t="s">
        <v>211</v>
      </c>
      <c r="C230" s="78" t="s">
        <v>161</v>
      </c>
      <c r="D230" s="67"/>
      <c r="E230" s="67"/>
      <c r="F230" s="67"/>
      <c r="G230" s="67"/>
    </row>
    <row r="231" spans="1:7" ht="15" customHeight="1">
      <c r="A231" s="105"/>
      <c r="B231" s="106" t="s">
        <v>212</v>
      </c>
      <c r="C231" s="78" t="s">
        <v>189</v>
      </c>
      <c r="D231" s="124">
        <v>0</v>
      </c>
      <c r="E231" s="111">
        <v>1</v>
      </c>
      <c r="F231" s="111">
        <v>1</v>
      </c>
      <c r="G231" s="119">
        <v>0</v>
      </c>
    </row>
    <row r="232" spans="1:7" ht="16.149999999999999" customHeight="1">
      <c r="A232" s="156" t="s">
        <v>4</v>
      </c>
      <c r="B232" s="157" t="s">
        <v>211</v>
      </c>
      <c r="C232" s="158" t="s">
        <v>161</v>
      </c>
      <c r="D232" s="125">
        <f t="shared" ref="D232:F232" si="41">D231</f>
        <v>0</v>
      </c>
      <c r="E232" s="127">
        <f t="shared" si="41"/>
        <v>1</v>
      </c>
      <c r="F232" s="127">
        <f t="shared" si="41"/>
        <v>1</v>
      </c>
      <c r="G232" s="125">
        <v>0</v>
      </c>
    </row>
    <row r="233" spans="1:7" ht="11.1" customHeight="1">
      <c r="A233" s="105"/>
      <c r="B233" s="106"/>
      <c r="C233" s="78"/>
      <c r="D233" s="97"/>
      <c r="E233" s="97"/>
      <c r="F233" s="97"/>
      <c r="G233" s="97"/>
    </row>
    <row r="234" spans="1:7">
      <c r="A234" s="105"/>
      <c r="B234" s="106" t="s">
        <v>221</v>
      </c>
      <c r="C234" s="78" t="s">
        <v>222</v>
      </c>
      <c r="D234" s="67"/>
      <c r="E234" s="67"/>
      <c r="F234" s="67"/>
      <c r="G234" s="67"/>
    </row>
    <row r="235" spans="1:7" ht="15" customHeight="1">
      <c r="A235" s="105"/>
      <c r="B235" s="106" t="s">
        <v>224</v>
      </c>
      <c r="C235" s="78" t="s">
        <v>189</v>
      </c>
      <c r="D235" s="124">
        <v>0</v>
      </c>
      <c r="E235" s="111">
        <v>100000</v>
      </c>
      <c r="F235" s="111">
        <v>100000</v>
      </c>
      <c r="G235" s="35">
        <v>194100</v>
      </c>
    </row>
    <row r="236" spans="1:7">
      <c r="A236" s="105" t="s">
        <v>4</v>
      </c>
      <c r="B236" s="106" t="s">
        <v>221</v>
      </c>
      <c r="C236" s="78" t="s">
        <v>222</v>
      </c>
      <c r="D236" s="125">
        <f t="shared" ref="D236:F236" si="42">D235</f>
        <v>0</v>
      </c>
      <c r="E236" s="127">
        <f t="shared" si="42"/>
        <v>100000</v>
      </c>
      <c r="F236" s="127">
        <f t="shared" si="42"/>
        <v>100000</v>
      </c>
      <c r="G236" s="127">
        <v>194100</v>
      </c>
    </row>
    <row r="237" spans="1:7" ht="11.1" customHeight="1">
      <c r="A237" s="105"/>
      <c r="B237" s="106"/>
      <c r="C237" s="78"/>
      <c r="D237" s="124"/>
      <c r="E237" s="111"/>
      <c r="F237" s="111"/>
      <c r="G237" s="111"/>
    </row>
    <row r="238" spans="1:7" ht="15" customHeight="1">
      <c r="A238" s="105"/>
      <c r="B238" s="106" t="s">
        <v>231</v>
      </c>
      <c r="C238" s="78" t="s">
        <v>232</v>
      </c>
      <c r="D238" s="67"/>
      <c r="E238" s="67"/>
      <c r="F238" s="67"/>
      <c r="G238" s="67"/>
    </row>
    <row r="239" spans="1:7" ht="15" customHeight="1">
      <c r="A239" s="105"/>
      <c r="B239" s="106" t="s">
        <v>233</v>
      </c>
      <c r="C239" s="78" t="s">
        <v>189</v>
      </c>
      <c r="D239" s="124">
        <v>0</v>
      </c>
      <c r="E239" s="124">
        <v>0</v>
      </c>
      <c r="F239" s="124">
        <v>0</v>
      </c>
      <c r="G239" s="35">
        <v>10000</v>
      </c>
    </row>
    <row r="240" spans="1:7" ht="15" customHeight="1">
      <c r="A240" s="105" t="s">
        <v>4</v>
      </c>
      <c r="B240" s="106" t="s">
        <v>231</v>
      </c>
      <c r="C240" s="78" t="s">
        <v>232</v>
      </c>
      <c r="D240" s="125">
        <f t="shared" ref="D240:F240" si="43">D239</f>
        <v>0</v>
      </c>
      <c r="E240" s="125">
        <f t="shared" si="43"/>
        <v>0</v>
      </c>
      <c r="F240" s="125">
        <f t="shared" si="43"/>
        <v>0</v>
      </c>
      <c r="G240" s="127">
        <v>10000</v>
      </c>
    </row>
    <row r="241" spans="1:7" ht="15" customHeight="1">
      <c r="A241" s="105" t="s">
        <v>4</v>
      </c>
      <c r="B241" s="106">
        <v>48</v>
      </c>
      <c r="C241" s="78" t="s">
        <v>76</v>
      </c>
      <c r="D241" s="122">
        <f t="shared" ref="D241:F241" si="44">D220+D224+D228+D232+D236+D240</f>
        <v>0</v>
      </c>
      <c r="E241" s="126">
        <f>E220+E224+E228+E232+E236+E240</f>
        <v>123128</v>
      </c>
      <c r="F241" s="126">
        <f t="shared" si="44"/>
        <v>123128</v>
      </c>
      <c r="G241" s="126">
        <v>224100</v>
      </c>
    </row>
    <row r="242" spans="1:7" ht="11.1" customHeight="1">
      <c r="A242" s="105"/>
      <c r="B242" s="106"/>
      <c r="C242" s="78"/>
      <c r="D242" s="67"/>
      <c r="E242" s="67"/>
      <c r="F242" s="67"/>
      <c r="G242" s="67"/>
    </row>
    <row r="243" spans="1:7" ht="15" customHeight="1">
      <c r="A243" s="105"/>
      <c r="B243" s="106" t="s">
        <v>99</v>
      </c>
      <c r="C243" s="78" t="s">
        <v>208</v>
      </c>
      <c r="D243" s="67"/>
      <c r="E243" s="67"/>
      <c r="F243" s="67"/>
      <c r="G243" s="67"/>
    </row>
    <row r="244" spans="1:7" ht="16.899999999999999" customHeight="1">
      <c r="A244" s="105"/>
      <c r="B244" s="106" t="s">
        <v>186</v>
      </c>
      <c r="C244" s="78" t="s">
        <v>235</v>
      </c>
      <c r="D244" s="67"/>
      <c r="E244" s="67"/>
      <c r="F244" s="67"/>
      <c r="G244" s="67"/>
    </row>
    <row r="245" spans="1:7" ht="15" customHeight="1">
      <c r="A245" s="105"/>
      <c r="B245" s="106" t="s">
        <v>214</v>
      </c>
      <c r="C245" s="78" t="s">
        <v>189</v>
      </c>
      <c r="D245" s="124">
        <v>0</v>
      </c>
      <c r="E245" s="111">
        <v>30000</v>
      </c>
      <c r="F245" s="111">
        <f>30000+1900</f>
        <v>31900</v>
      </c>
      <c r="G245" s="35">
        <v>40000</v>
      </c>
    </row>
    <row r="246" spans="1:7" ht="15" customHeight="1">
      <c r="A246" s="105" t="s">
        <v>4</v>
      </c>
      <c r="B246" s="106" t="s">
        <v>186</v>
      </c>
      <c r="C246" s="78" t="s">
        <v>235</v>
      </c>
      <c r="D246" s="125">
        <f t="shared" ref="D246:F246" si="45">D245</f>
        <v>0</v>
      </c>
      <c r="E246" s="127">
        <f t="shared" si="45"/>
        <v>30000</v>
      </c>
      <c r="F246" s="127">
        <f t="shared" si="45"/>
        <v>31900</v>
      </c>
      <c r="G246" s="127">
        <v>40000</v>
      </c>
    </row>
    <row r="247" spans="1:7" ht="11.1" customHeight="1">
      <c r="A247" s="105"/>
      <c r="B247" s="106"/>
      <c r="C247" s="78"/>
      <c r="D247" s="67"/>
      <c r="E247" s="67"/>
      <c r="F247" s="67"/>
      <c r="G247" s="67"/>
    </row>
    <row r="248" spans="1:7" ht="25.5">
      <c r="A248" s="105"/>
      <c r="B248" s="106" t="s">
        <v>198</v>
      </c>
      <c r="C248" s="70" t="s">
        <v>164</v>
      </c>
      <c r="D248" s="67"/>
      <c r="E248" s="67"/>
      <c r="F248" s="67"/>
      <c r="G248" s="67"/>
    </row>
    <row r="249" spans="1:7" ht="15" customHeight="1">
      <c r="A249" s="105"/>
      <c r="B249" s="106" t="s">
        <v>213</v>
      </c>
      <c r="C249" s="78" t="s">
        <v>189</v>
      </c>
      <c r="D249" s="124">
        <v>0</v>
      </c>
      <c r="E249" s="111">
        <v>1</v>
      </c>
      <c r="F249" s="111">
        <v>1</v>
      </c>
      <c r="G249" s="119">
        <v>0</v>
      </c>
    </row>
    <row r="250" spans="1:7" ht="25.5">
      <c r="A250" s="105" t="s">
        <v>4</v>
      </c>
      <c r="B250" s="106" t="s">
        <v>198</v>
      </c>
      <c r="C250" s="70" t="s">
        <v>164</v>
      </c>
      <c r="D250" s="125">
        <f t="shared" ref="D250:F250" si="46">D249</f>
        <v>0</v>
      </c>
      <c r="E250" s="127">
        <f t="shared" si="46"/>
        <v>1</v>
      </c>
      <c r="F250" s="127">
        <f t="shared" si="46"/>
        <v>1</v>
      </c>
      <c r="G250" s="125">
        <v>0</v>
      </c>
    </row>
    <row r="251" spans="1:7" ht="11.1" customHeight="1">
      <c r="A251" s="105"/>
      <c r="B251" s="106"/>
      <c r="C251" s="78"/>
      <c r="D251" s="67"/>
      <c r="E251" s="67"/>
      <c r="F251" s="67"/>
      <c r="G251" s="67"/>
    </row>
    <row r="252" spans="1:7" ht="25.5">
      <c r="A252" s="105"/>
      <c r="B252" s="106" t="s">
        <v>209</v>
      </c>
      <c r="C252" s="70" t="s">
        <v>165</v>
      </c>
      <c r="D252" s="67"/>
      <c r="E252" s="67"/>
      <c r="F252" s="67"/>
      <c r="G252" s="67"/>
    </row>
    <row r="253" spans="1:7" ht="15" customHeight="1">
      <c r="A253" s="105"/>
      <c r="B253" s="106" t="s">
        <v>215</v>
      </c>
      <c r="C253" s="78" t="s">
        <v>216</v>
      </c>
      <c r="D253" s="124">
        <v>0</v>
      </c>
      <c r="E253" s="111">
        <v>1</v>
      </c>
      <c r="F253" s="111">
        <f>1+1036</f>
        <v>1037</v>
      </c>
      <c r="G253" s="119">
        <v>0</v>
      </c>
    </row>
    <row r="254" spans="1:7" ht="25.5">
      <c r="A254" s="105" t="s">
        <v>4</v>
      </c>
      <c r="B254" s="106" t="s">
        <v>209</v>
      </c>
      <c r="C254" s="70" t="s">
        <v>165</v>
      </c>
      <c r="D254" s="125">
        <f t="shared" ref="D254:F254" si="47">D253</f>
        <v>0</v>
      </c>
      <c r="E254" s="127">
        <f t="shared" si="47"/>
        <v>1</v>
      </c>
      <c r="F254" s="127">
        <f t="shared" si="47"/>
        <v>1037</v>
      </c>
      <c r="G254" s="125">
        <v>0</v>
      </c>
    </row>
    <row r="255" spans="1:7" ht="15" customHeight="1">
      <c r="A255" s="105" t="s">
        <v>4</v>
      </c>
      <c r="B255" s="106" t="s">
        <v>99</v>
      </c>
      <c r="C255" s="78" t="s">
        <v>208</v>
      </c>
      <c r="D255" s="125">
        <f>D246+D250+D254</f>
        <v>0</v>
      </c>
      <c r="E255" s="127">
        <f>E246+E250+E254</f>
        <v>30002</v>
      </c>
      <c r="F255" s="127">
        <f t="shared" ref="F255" si="48">F246+F250+F254</f>
        <v>32938</v>
      </c>
      <c r="G255" s="127">
        <v>40000</v>
      </c>
    </row>
    <row r="256" spans="1:7" ht="11.1" customHeight="1">
      <c r="A256" s="66"/>
      <c r="B256" s="38"/>
      <c r="C256" s="61"/>
      <c r="D256" s="67"/>
      <c r="E256" s="67"/>
      <c r="F256" s="67"/>
      <c r="G256" s="67"/>
    </row>
    <row r="257" spans="1:7" s="98" customFormat="1" ht="15" customHeight="1">
      <c r="A257" s="66"/>
      <c r="B257" s="32">
        <v>61</v>
      </c>
      <c r="C257" s="68" t="s">
        <v>39</v>
      </c>
      <c r="D257" s="67"/>
      <c r="E257" s="67"/>
      <c r="F257" s="67"/>
      <c r="G257" s="67"/>
    </row>
    <row r="258" spans="1:7" s="71" customFormat="1" ht="15" customHeight="1">
      <c r="A258" s="69"/>
      <c r="B258" s="112" t="s">
        <v>45</v>
      </c>
      <c r="C258" s="70" t="s">
        <v>46</v>
      </c>
      <c r="D258" s="35">
        <v>10000</v>
      </c>
      <c r="E258" s="119">
        <v>0</v>
      </c>
      <c r="F258" s="119">
        <v>0</v>
      </c>
      <c r="G258" s="119">
        <v>0</v>
      </c>
    </row>
    <row r="259" spans="1:7" s="71" customFormat="1" ht="27.95" customHeight="1">
      <c r="A259" s="69"/>
      <c r="B259" s="83" t="s">
        <v>50</v>
      </c>
      <c r="C259" s="70" t="s">
        <v>51</v>
      </c>
      <c r="D259" s="35">
        <v>20000</v>
      </c>
      <c r="E259" s="119">
        <v>0</v>
      </c>
      <c r="F259" s="119">
        <v>0</v>
      </c>
      <c r="G259" s="119">
        <v>0</v>
      </c>
    </row>
    <row r="260" spans="1:7" s="98" customFormat="1" ht="13.9" customHeight="1">
      <c r="A260" s="5"/>
      <c r="B260" s="83" t="s">
        <v>40</v>
      </c>
      <c r="C260" s="70" t="s">
        <v>41</v>
      </c>
      <c r="D260" s="35">
        <v>74838</v>
      </c>
      <c r="E260" s="119">
        <v>0</v>
      </c>
      <c r="F260" s="119">
        <v>0</v>
      </c>
      <c r="G260" s="119">
        <v>0</v>
      </c>
    </row>
    <row r="261" spans="1:7" s="98" customFormat="1" ht="14.45" customHeight="1">
      <c r="A261" s="5"/>
      <c r="B261" s="83" t="s">
        <v>52</v>
      </c>
      <c r="C261" s="70" t="s">
        <v>60</v>
      </c>
      <c r="D261" s="35">
        <v>4000</v>
      </c>
      <c r="E261" s="119">
        <v>0</v>
      </c>
      <c r="F261" s="119">
        <v>0</v>
      </c>
      <c r="G261" s="119">
        <v>0</v>
      </c>
    </row>
    <row r="262" spans="1:7" s="98" customFormat="1">
      <c r="A262" s="66"/>
      <c r="B262" s="84" t="s">
        <v>91</v>
      </c>
      <c r="C262" s="70" t="s">
        <v>106</v>
      </c>
      <c r="D262" s="35">
        <v>9000</v>
      </c>
      <c r="E262" s="119">
        <v>0</v>
      </c>
      <c r="F262" s="119">
        <v>0</v>
      </c>
      <c r="G262" s="119">
        <v>0</v>
      </c>
    </row>
    <row r="263" spans="1:7" s="98" customFormat="1" ht="10.15" customHeight="1">
      <c r="A263" s="66"/>
      <c r="B263" s="84"/>
      <c r="C263" s="70"/>
      <c r="D263" s="35"/>
      <c r="E263" s="35"/>
      <c r="F263" s="35"/>
      <c r="G263" s="35"/>
    </row>
    <row r="264" spans="1:7" s="98" customFormat="1">
      <c r="A264" s="66"/>
      <c r="B264" s="94">
        <v>45</v>
      </c>
      <c r="C264" s="70" t="s">
        <v>93</v>
      </c>
      <c r="D264" s="35"/>
      <c r="E264" s="35"/>
      <c r="F264" s="35"/>
      <c r="G264" s="35"/>
    </row>
    <row r="265" spans="1:7" s="98" customFormat="1">
      <c r="A265" s="66"/>
      <c r="B265" s="84" t="s">
        <v>94</v>
      </c>
      <c r="C265" s="70" t="s">
        <v>92</v>
      </c>
      <c r="D265" s="35">
        <v>14500</v>
      </c>
      <c r="E265" s="119">
        <v>0</v>
      </c>
      <c r="F265" s="119">
        <v>0</v>
      </c>
      <c r="G265" s="119">
        <v>0</v>
      </c>
    </row>
    <row r="266" spans="1:7" s="98" customFormat="1" ht="15" customHeight="1">
      <c r="A266" s="66"/>
      <c r="B266" s="84" t="s">
        <v>95</v>
      </c>
      <c r="C266" s="70" t="s">
        <v>96</v>
      </c>
      <c r="D266" s="35">
        <v>10000</v>
      </c>
      <c r="E266" s="119">
        <v>0</v>
      </c>
      <c r="F266" s="119">
        <v>0</v>
      </c>
      <c r="G266" s="119">
        <v>0</v>
      </c>
    </row>
    <row r="267" spans="1:7" s="98" customFormat="1" ht="15" customHeight="1">
      <c r="A267" s="66"/>
      <c r="B267" s="84" t="s">
        <v>97</v>
      </c>
      <c r="C267" s="70" t="s">
        <v>98</v>
      </c>
      <c r="D267" s="35">
        <f>3625-1</f>
        <v>3624</v>
      </c>
      <c r="E267" s="119">
        <v>0</v>
      </c>
      <c r="F267" s="119">
        <v>0</v>
      </c>
      <c r="G267" s="119">
        <v>0</v>
      </c>
    </row>
    <row r="268" spans="1:7" s="165" customFormat="1" ht="42.75" customHeight="1">
      <c r="A268" s="107"/>
      <c r="B268" s="108" t="s">
        <v>152</v>
      </c>
      <c r="C268" s="100" t="s">
        <v>156</v>
      </c>
      <c r="D268" s="35">
        <v>50000</v>
      </c>
      <c r="E268" s="119">
        <v>0</v>
      </c>
      <c r="F268" s="119">
        <v>0</v>
      </c>
      <c r="G268" s="119">
        <v>0</v>
      </c>
    </row>
    <row r="269" spans="1:7" s="165" customFormat="1" ht="26.45" customHeight="1">
      <c r="A269" s="107"/>
      <c r="B269" s="108" t="s">
        <v>236</v>
      </c>
      <c r="C269" s="100" t="s">
        <v>240</v>
      </c>
      <c r="D269" s="121">
        <v>0</v>
      </c>
      <c r="E269" s="121">
        <v>0</v>
      </c>
      <c r="F269" s="121">
        <v>0</v>
      </c>
      <c r="G269" s="35">
        <v>20000</v>
      </c>
    </row>
    <row r="270" spans="1:7" s="98" customFormat="1">
      <c r="A270" s="160" t="s">
        <v>4</v>
      </c>
      <c r="B270" s="161">
        <v>45</v>
      </c>
      <c r="C270" s="162" t="s">
        <v>93</v>
      </c>
      <c r="D270" s="45">
        <f>SUM(D265:D269)</f>
        <v>78124</v>
      </c>
      <c r="E270" s="121">
        <f t="shared" ref="E270:F270" si="49">SUM(E265:E269)</f>
        <v>0</v>
      </c>
      <c r="F270" s="121">
        <f t="shared" si="49"/>
        <v>0</v>
      </c>
      <c r="G270" s="44">
        <v>20000</v>
      </c>
    </row>
    <row r="271" spans="1:7" s="98" customFormat="1">
      <c r="A271" s="66"/>
      <c r="B271" s="94"/>
      <c r="C271" s="70"/>
      <c r="D271" s="35"/>
      <c r="E271" s="35"/>
      <c r="F271" s="35"/>
      <c r="G271" s="35"/>
    </row>
    <row r="272" spans="1:7" s="98" customFormat="1">
      <c r="A272" s="66"/>
      <c r="B272" s="94" t="s">
        <v>153</v>
      </c>
      <c r="C272" s="70" t="s">
        <v>66</v>
      </c>
      <c r="D272" s="35"/>
      <c r="E272" s="35"/>
      <c r="F272" s="35"/>
      <c r="G272" s="35"/>
    </row>
    <row r="273" spans="1:7" s="98" customFormat="1" ht="38.25">
      <c r="A273" s="66"/>
      <c r="B273" s="84" t="s">
        <v>154</v>
      </c>
      <c r="C273" s="70" t="s">
        <v>155</v>
      </c>
      <c r="D273" s="45">
        <v>50000</v>
      </c>
      <c r="E273" s="121">
        <v>0</v>
      </c>
      <c r="F273" s="121">
        <v>0</v>
      </c>
      <c r="G273" s="121">
        <v>0</v>
      </c>
    </row>
    <row r="274" spans="1:7" s="98" customFormat="1">
      <c r="A274" s="66" t="s">
        <v>4</v>
      </c>
      <c r="B274" s="94" t="s">
        <v>153</v>
      </c>
      <c r="C274" s="70" t="s">
        <v>66</v>
      </c>
      <c r="D274" s="45">
        <f t="shared" ref="D274:F274" si="50">SUM(D273:D273)</f>
        <v>50000</v>
      </c>
      <c r="E274" s="121">
        <f t="shared" si="50"/>
        <v>0</v>
      </c>
      <c r="F274" s="121">
        <f t="shared" si="50"/>
        <v>0</v>
      </c>
      <c r="G274" s="121">
        <v>0</v>
      </c>
    </row>
    <row r="275" spans="1:7" s="98" customFormat="1">
      <c r="A275" s="66"/>
      <c r="B275" s="94"/>
      <c r="C275" s="70"/>
      <c r="D275" s="35"/>
      <c r="E275" s="35"/>
      <c r="F275" s="35"/>
      <c r="G275" s="35"/>
    </row>
    <row r="276" spans="1:7" s="98" customFormat="1">
      <c r="A276" s="66"/>
      <c r="B276" s="94" t="s">
        <v>157</v>
      </c>
      <c r="C276" s="70" t="s">
        <v>76</v>
      </c>
      <c r="D276" s="35"/>
      <c r="E276" s="35"/>
      <c r="F276" s="35"/>
      <c r="G276" s="35"/>
    </row>
    <row r="277" spans="1:7" s="128" customFormat="1">
      <c r="A277" s="66"/>
      <c r="B277" s="84" t="s">
        <v>158</v>
      </c>
      <c r="C277" s="100" t="s">
        <v>159</v>
      </c>
      <c r="D277" s="35">
        <v>9120</v>
      </c>
      <c r="E277" s="119">
        <v>0</v>
      </c>
      <c r="F277" s="119">
        <v>0</v>
      </c>
      <c r="G277" s="119">
        <v>0</v>
      </c>
    </row>
    <row r="278" spans="1:7" s="128" customFormat="1" ht="15" customHeight="1">
      <c r="A278" s="66"/>
      <c r="B278" s="84" t="s">
        <v>162</v>
      </c>
      <c r="C278" s="100" t="s">
        <v>163</v>
      </c>
      <c r="D278" s="35">
        <v>1090</v>
      </c>
      <c r="E278" s="119">
        <v>0</v>
      </c>
      <c r="F278" s="119">
        <v>0</v>
      </c>
      <c r="G278" s="119">
        <v>0</v>
      </c>
    </row>
    <row r="279" spans="1:7" s="98" customFormat="1">
      <c r="A279" s="66" t="s">
        <v>4</v>
      </c>
      <c r="B279" s="94" t="s">
        <v>157</v>
      </c>
      <c r="C279" s="70" t="s">
        <v>76</v>
      </c>
      <c r="D279" s="44">
        <f t="shared" ref="D279:F279" si="51">SUM(D277:D278)</f>
        <v>10210</v>
      </c>
      <c r="E279" s="123">
        <f t="shared" si="51"/>
        <v>0</v>
      </c>
      <c r="F279" s="123">
        <f t="shared" si="51"/>
        <v>0</v>
      </c>
      <c r="G279" s="123">
        <v>0</v>
      </c>
    </row>
    <row r="280" spans="1:7" s="98" customFormat="1">
      <c r="A280" s="66"/>
      <c r="B280" s="94"/>
      <c r="C280" s="70"/>
      <c r="D280" s="35"/>
      <c r="E280" s="35"/>
      <c r="F280" s="35"/>
      <c r="G280" s="35"/>
    </row>
    <row r="281" spans="1:7" s="98" customFormat="1">
      <c r="A281" s="66"/>
      <c r="B281" s="94" t="s">
        <v>99</v>
      </c>
      <c r="C281" s="70" t="s">
        <v>86</v>
      </c>
      <c r="D281" s="35"/>
      <c r="E281" s="35"/>
      <c r="F281" s="35"/>
      <c r="G281" s="35"/>
    </row>
    <row r="282" spans="1:7" s="98" customFormat="1" ht="15" customHeight="1">
      <c r="A282" s="66"/>
      <c r="B282" s="84" t="s">
        <v>100</v>
      </c>
      <c r="C282" s="70" t="s">
        <v>101</v>
      </c>
      <c r="D282" s="35">
        <v>30675</v>
      </c>
      <c r="E282" s="119">
        <v>0</v>
      </c>
      <c r="F282" s="119">
        <v>0</v>
      </c>
      <c r="G282" s="119">
        <v>0</v>
      </c>
    </row>
    <row r="283" spans="1:7" s="98" customFormat="1" ht="25.5">
      <c r="A283" s="66"/>
      <c r="B283" s="84" t="s">
        <v>166</v>
      </c>
      <c r="C283" s="70" t="s">
        <v>105</v>
      </c>
      <c r="D283" s="35">
        <v>2998</v>
      </c>
      <c r="E283" s="119">
        <v>0</v>
      </c>
      <c r="F283" s="119">
        <v>0</v>
      </c>
      <c r="G283" s="119">
        <v>0</v>
      </c>
    </row>
    <row r="284" spans="1:7" s="98" customFormat="1" ht="27.6" customHeight="1">
      <c r="A284" s="66"/>
      <c r="B284" s="84" t="s">
        <v>167</v>
      </c>
      <c r="C284" s="70" t="s">
        <v>164</v>
      </c>
      <c r="D284" s="35">
        <v>3000</v>
      </c>
      <c r="E284" s="119">
        <v>0</v>
      </c>
      <c r="F284" s="119">
        <v>0</v>
      </c>
      <c r="G284" s="119">
        <v>0</v>
      </c>
    </row>
    <row r="285" spans="1:7" s="98" customFormat="1" ht="27.6" customHeight="1">
      <c r="A285" s="66"/>
      <c r="B285" s="84" t="s">
        <v>168</v>
      </c>
      <c r="C285" s="70" t="s">
        <v>165</v>
      </c>
      <c r="D285" s="45">
        <v>1800</v>
      </c>
      <c r="E285" s="121">
        <v>0</v>
      </c>
      <c r="F285" s="121">
        <v>0</v>
      </c>
      <c r="G285" s="121">
        <v>0</v>
      </c>
    </row>
    <row r="286" spans="1:7" s="98" customFormat="1">
      <c r="A286" s="66" t="s">
        <v>4</v>
      </c>
      <c r="B286" s="94" t="s">
        <v>99</v>
      </c>
      <c r="C286" s="70" t="s">
        <v>86</v>
      </c>
      <c r="D286" s="45">
        <f t="shared" ref="D286:F286" si="52">SUM(D282:D285)</f>
        <v>38473</v>
      </c>
      <c r="E286" s="121">
        <f t="shared" si="52"/>
        <v>0</v>
      </c>
      <c r="F286" s="121">
        <f t="shared" si="52"/>
        <v>0</v>
      </c>
      <c r="G286" s="121">
        <v>0</v>
      </c>
    </row>
    <row r="287" spans="1:7" s="98" customFormat="1" ht="15" customHeight="1">
      <c r="A287" s="66" t="s">
        <v>4</v>
      </c>
      <c r="B287" s="32">
        <v>61</v>
      </c>
      <c r="C287" s="68" t="s">
        <v>39</v>
      </c>
      <c r="D287" s="45">
        <f t="shared" ref="D287:F287" si="53">SUM(D258:D262)+D270+D286+D274+D279</f>
        <v>294645</v>
      </c>
      <c r="E287" s="121">
        <f t="shared" si="53"/>
        <v>0</v>
      </c>
      <c r="F287" s="121">
        <f t="shared" si="53"/>
        <v>0</v>
      </c>
      <c r="G287" s="45">
        <v>20000</v>
      </c>
    </row>
    <row r="288" spans="1:7" s="98" customFormat="1" ht="15" customHeight="1">
      <c r="A288" s="66" t="s">
        <v>4</v>
      </c>
      <c r="B288" s="38">
        <v>3.1019999999999999</v>
      </c>
      <c r="C288" s="72" t="s">
        <v>28</v>
      </c>
      <c r="D288" s="45">
        <f t="shared" ref="D288:F288" si="54">D287+D241+D185+D215+D203+D255+D209</f>
        <v>294645</v>
      </c>
      <c r="E288" s="45">
        <f t="shared" si="54"/>
        <v>582131</v>
      </c>
      <c r="F288" s="45">
        <f t="shared" si="54"/>
        <v>595067</v>
      </c>
      <c r="G288" s="45">
        <v>323953</v>
      </c>
    </row>
    <row r="289" spans="1:7" s="98" customFormat="1" ht="15" customHeight="1">
      <c r="A289" s="66"/>
      <c r="B289" s="38"/>
      <c r="C289" s="72"/>
      <c r="D289" s="35"/>
      <c r="E289" s="35"/>
      <c r="F289" s="35"/>
      <c r="G289" s="35"/>
    </row>
    <row r="290" spans="1:7" s="98" customFormat="1" ht="15" customHeight="1">
      <c r="A290" s="66"/>
      <c r="B290" s="38">
        <v>3.8</v>
      </c>
      <c r="C290" s="72" t="s">
        <v>202</v>
      </c>
      <c r="D290" s="35"/>
      <c r="E290" s="35"/>
      <c r="F290" s="35"/>
      <c r="G290" s="35"/>
    </row>
    <row r="291" spans="1:7" s="98" customFormat="1" ht="15" customHeight="1">
      <c r="A291" s="66"/>
      <c r="B291" s="32">
        <v>44</v>
      </c>
      <c r="C291" s="68" t="s">
        <v>9</v>
      </c>
      <c r="D291" s="35"/>
      <c r="E291" s="35"/>
      <c r="F291" s="35"/>
      <c r="G291" s="35"/>
    </row>
    <row r="292" spans="1:7" s="98" customFormat="1" ht="15" customHeight="1">
      <c r="A292" s="66"/>
      <c r="B292" s="32">
        <v>60</v>
      </c>
      <c r="C292" s="68" t="s">
        <v>203</v>
      </c>
      <c r="D292" s="35"/>
      <c r="E292" s="35"/>
      <c r="F292" s="35"/>
      <c r="G292" s="35"/>
    </row>
    <row r="293" spans="1:7" s="98" customFormat="1" ht="15" customHeight="1">
      <c r="A293" s="66"/>
      <c r="B293" s="109" t="s">
        <v>204</v>
      </c>
      <c r="C293" s="68" t="s">
        <v>205</v>
      </c>
      <c r="D293" s="119">
        <v>0</v>
      </c>
      <c r="E293" s="35">
        <v>1750</v>
      </c>
      <c r="F293" s="35">
        <v>1750</v>
      </c>
      <c r="G293" s="35">
        <v>3304</v>
      </c>
    </row>
    <row r="294" spans="1:7" s="98" customFormat="1" ht="15" customHeight="1">
      <c r="A294" s="66" t="s">
        <v>4</v>
      </c>
      <c r="B294" s="32">
        <v>60</v>
      </c>
      <c r="C294" s="68" t="s">
        <v>203</v>
      </c>
      <c r="D294" s="123">
        <f t="shared" ref="D294:F295" si="55">D293</f>
        <v>0</v>
      </c>
      <c r="E294" s="44">
        <f t="shared" si="55"/>
        <v>1750</v>
      </c>
      <c r="F294" s="44">
        <f t="shared" si="55"/>
        <v>1750</v>
      </c>
      <c r="G294" s="44">
        <v>3304</v>
      </c>
    </row>
    <row r="295" spans="1:7" s="98" customFormat="1" ht="15" customHeight="1">
      <c r="A295" s="66" t="s">
        <v>4</v>
      </c>
      <c r="B295" s="32">
        <v>44</v>
      </c>
      <c r="C295" s="68" t="s">
        <v>9</v>
      </c>
      <c r="D295" s="123">
        <f t="shared" si="55"/>
        <v>0</v>
      </c>
      <c r="E295" s="44">
        <f t="shared" si="55"/>
        <v>1750</v>
      </c>
      <c r="F295" s="44">
        <f t="shared" si="55"/>
        <v>1750</v>
      </c>
      <c r="G295" s="44">
        <v>3304</v>
      </c>
    </row>
    <row r="296" spans="1:7" s="98" customFormat="1" ht="15" customHeight="1">
      <c r="A296" s="66" t="s">
        <v>4</v>
      </c>
      <c r="B296" s="96">
        <v>3</v>
      </c>
      <c r="C296" s="78" t="s">
        <v>26</v>
      </c>
      <c r="D296" s="136">
        <f t="shared" ref="D296:F296" si="56">D288+D295</f>
        <v>294645</v>
      </c>
      <c r="E296" s="136">
        <f t="shared" si="56"/>
        <v>583881</v>
      </c>
      <c r="F296" s="136">
        <f t="shared" si="56"/>
        <v>596817</v>
      </c>
      <c r="G296" s="44">
        <v>327257</v>
      </c>
    </row>
    <row r="297" spans="1:7" s="98" customFormat="1" ht="15" customHeight="1">
      <c r="A297" s="36" t="s">
        <v>4</v>
      </c>
      <c r="B297" s="73">
        <v>4202</v>
      </c>
      <c r="C297" s="74" t="s">
        <v>1</v>
      </c>
      <c r="D297" s="91">
        <f t="shared" ref="D297:F298" si="57">D296</f>
        <v>294645</v>
      </c>
      <c r="E297" s="111">
        <f t="shared" si="57"/>
        <v>583881</v>
      </c>
      <c r="F297" s="137">
        <f t="shared" si="57"/>
        <v>596817</v>
      </c>
      <c r="G297" s="126">
        <v>327257</v>
      </c>
    </row>
    <row r="298" spans="1:7" s="98" customFormat="1" ht="15" customHeight="1">
      <c r="A298" s="55" t="s">
        <v>4</v>
      </c>
      <c r="B298" s="56"/>
      <c r="C298" s="75" t="s">
        <v>25</v>
      </c>
      <c r="D298" s="138">
        <f>D297</f>
        <v>294645</v>
      </c>
      <c r="E298" s="127">
        <f t="shared" si="57"/>
        <v>583881</v>
      </c>
      <c r="F298" s="138">
        <f t="shared" si="57"/>
        <v>596817</v>
      </c>
      <c r="G298" s="127">
        <v>327257</v>
      </c>
    </row>
    <row r="299" spans="1:7" s="98" customFormat="1" ht="15" customHeight="1">
      <c r="A299" s="55" t="s">
        <v>4</v>
      </c>
      <c r="B299" s="56"/>
      <c r="C299" s="75" t="s">
        <v>2</v>
      </c>
      <c r="D299" s="88">
        <f t="shared" ref="D299:F299" si="58">D298+D175</f>
        <v>542472</v>
      </c>
      <c r="E299" s="88">
        <f t="shared" si="58"/>
        <v>843563</v>
      </c>
      <c r="F299" s="88">
        <f t="shared" si="58"/>
        <v>849274</v>
      </c>
      <c r="G299" s="88">
        <v>627628</v>
      </c>
    </row>
    <row r="300" spans="1:7" s="98" customFormat="1" ht="15" customHeight="1">
      <c r="A300" s="139"/>
      <c r="B300" s="140"/>
      <c r="C300" s="141"/>
      <c r="D300" s="97"/>
      <c r="E300" s="97"/>
      <c r="F300" s="97"/>
      <c r="G300" s="97"/>
    </row>
    <row r="301" spans="1:7" s="98" customFormat="1" ht="15" customHeight="1">
      <c r="A301" s="4"/>
      <c r="B301" s="46"/>
      <c r="C301" s="1"/>
      <c r="D301" s="67"/>
      <c r="E301" s="67"/>
      <c r="F301" s="67"/>
      <c r="G301" s="159"/>
    </row>
    <row r="302" spans="1:7" s="98" customFormat="1" ht="15" customHeight="1">
      <c r="A302" s="4"/>
      <c r="B302" s="46"/>
      <c r="C302" s="1"/>
      <c r="D302" s="67"/>
      <c r="E302" s="67"/>
      <c r="F302" s="67"/>
      <c r="G302" s="67"/>
    </row>
    <row r="303" spans="1:7" s="98" customFormat="1">
      <c r="A303" s="4"/>
      <c r="B303" s="46"/>
      <c r="C303" s="1"/>
      <c r="D303" s="91"/>
      <c r="E303" s="91"/>
      <c r="F303" s="91"/>
      <c r="G303" s="91"/>
    </row>
    <row r="304" spans="1:7" ht="27" customHeight="1">
      <c r="A304" s="4"/>
      <c r="B304" s="5"/>
      <c r="C304" s="33"/>
      <c r="D304" s="35"/>
      <c r="E304" s="35"/>
      <c r="F304" s="35"/>
      <c r="G304" s="35"/>
    </row>
    <row r="305" spans="1:7">
      <c r="A305" s="4"/>
      <c r="B305" s="5"/>
      <c r="C305" s="76"/>
      <c r="D305" s="6"/>
      <c r="E305" s="6"/>
      <c r="F305" s="6"/>
      <c r="G305" s="6"/>
    </row>
    <row r="306" spans="1:7">
      <c r="A306" s="4"/>
      <c r="B306" s="5"/>
      <c r="C306" s="8"/>
      <c r="D306" s="6"/>
      <c r="E306" s="6"/>
      <c r="F306" s="6"/>
      <c r="G306" s="6"/>
    </row>
    <row r="307" spans="1:7">
      <c r="A307" s="4"/>
      <c r="B307" s="5"/>
      <c r="C307" s="142"/>
      <c r="D307" s="143"/>
      <c r="E307" s="143"/>
      <c r="F307" s="143"/>
      <c r="G307" s="6"/>
    </row>
    <row r="308" spans="1:7">
      <c r="A308" s="4"/>
      <c r="B308" s="5"/>
      <c r="C308" s="164"/>
      <c r="D308" s="145"/>
      <c r="E308" s="145"/>
      <c r="F308" s="145"/>
    </row>
    <row r="309" spans="1:7">
      <c r="C309" s="146"/>
      <c r="D309" s="147"/>
      <c r="E309" s="147"/>
      <c r="F309" s="147"/>
    </row>
    <row r="310" spans="1:7">
      <c r="C310" s="144"/>
      <c r="D310" s="147"/>
      <c r="E310" s="147"/>
      <c r="F310" s="147"/>
    </row>
    <row r="311" spans="1:7">
      <c r="D311" s="99"/>
      <c r="E311" s="99"/>
      <c r="F311" s="99"/>
    </row>
    <row r="312" spans="1:7">
      <c r="D312" s="99"/>
      <c r="E312" s="99"/>
      <c r="F312" s="99"/>
    </row>
    <row r="313" spans="1:7">
      <c r="C313" s="148"/>
      <c r="D313" s="99"/>
      <c r="E313" s="99"/>
      <c r="F313" s="99"/>
    </row>
    <row r="314" spans="1:7">
      <c r="C314" s="148"/>
      <c r="D314" s="99"/>
      <c r="E314" s="99"/>
      <c r="F314" s="99"/>
    </row>
    <row r="315" spans="1:7">
      <c r="C315" s="148"/>
      <c r="D315" s="99"/>
      <c r="E315" s="99"/>
      <c r="F315" s="99"/>
    </row>
    <row r="316" spans="1:7">
      <c r="C316" s="148"/>
      <c r="D316" s="99"/>
      <c r="E316" s="99"/>
      <c r="F316" s="99"/>
    </row>
    <row r="317" spans="1:7">
      <c r="C317" s="148"/>
      <c r="D317" s="99"/>
      <c r="E317" s="99"/>
      <c r="F317" s="99"/>
    </row>
    <row r="318" spans="1:7">
      <c r="C318" s="148"/>
      <c r="D318" s="99"/>
      <c r="E318" s="99"/>
      <c r="F318" s="99"/>
    </row>
  </sheetData>
  <autoFilter ref="A15:G305">
    <filterColumn colId="1"/>
  </autoFilter>
  <mergeCells count="2">
    <mergeCell ref="A7:G7"/>
    <mergeCell ref="E5:G5"/>
  </mergeCells>
  <phoneticPr fontId="2" type="noConversion"/>
  <printOptions horizontalCentered="1"/>
  <pageMargins left="0.55118110236220474" right="0.55118110236220474" top="0.74803149606299213" bottom="1.5748031496062993" header="0.51181102362204722" footer="1.1811023622047245"/>
  <pageSetup paperSize="9" scale="94" firstPageNumber="404" orientation="portrait" blackAndWhite="1" useFirstPageNumber="1" r:id="rId1"/>
  <headerFooter alignWithMargins="0">
    <oddHeader xml:space="preserve">&amp;C   </oddHeader>
    <oddFooter>&amp;C&amp;"Times New Roman,Bold"   &amp;P</oddFooter>
  </headerFooter>
  <rowBreaks count="1" manualBreakCount="1">
    <brk id="2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dem39</vt:lpstr>
      <vt:lpstr>'dem39'!educap</vt:lpstr>
      <vt:lpstr>non_plan</vt:lpstr>
      <vt:lpstr>'dem39'!Print_Area</vt:lpstr>
      <vt:lpstr>'dem39'!Print_Titles</vt:lpstr>
      <vt:lpstr>'dem39'!revise</vt:lpstr>
      <vt:lpstr>'dem39'!sports</vt:lpstr>
      <vt:lpstr>'dem39'!summary</vt:lpstr>
      <vt:lpstr>'dem39'!Voted</vt:lpstr>
    </vt:vector>
  </TitlesOfParts>
  <Company>Government of Sikkim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Secretary Finance</dc:creator>
  <cp:lastModifiedBy>Budget JA1</cp:lastModifiedBy>
  <cp:lastPrinted>2024-08-03T12:32:42Z</cp:lastPrinted>
  <dcterms:created xsi:type="dcterms:W3CDTF">2004-06-02T16:27:06Z</dcterms:created>
  <dcterms:modified xsi:type="dcterms:W3CDTF">2024-08-12T06:28:47Z</dcterms:modified>
</cp:coreProperties>
</file>