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5600" windowHeight="12465"/>
  </bookViews>
  <sheets>
    <sheet name="dem17" sheetId="4" r:id="rId1"/>
  </sheets>
  <definedNames>
    <definedName name="__123Graph_D" hidden="1">'dem17'!#REF!</definedName>
    <definedName name="_xlnm._FilterDatabase" localSheetId="0" hidden="1">'dem17'!$A$16:$G$213</definedName>
    <definedName name="_Regression_Int" localSheetId="0" hidden="1">1</definedName>
    <definedName name="cap_pw" localSheetId="0">'dem17'!#REF!</definedName>
    <definedName name="ipr" localSheetId="0">'dem17'!$D$173:$G$173</definedName>
    <definedName name="np" localSheetId="0">'dem17'!#REF!</definedName>
    <definedName name="_xlnm.Print_Area" localSheetId="0">'dem17'!$A$1:$G$213</definedName>
    <definedName name="_xlnm.Print_Titles" localSheetId="0">'dem17'!$13:$16</definedName>
    <definedName name="pwcap" localSheetId="0">'dem17'!#REF!</definedName>
    <definedName name="rec" localSheetId="0">'dem17'!#REF!</definedName>
    <definedName name="revise" localSheetId="0">'dem17'!#REF!</definedName>
    <definedName name="sss" localSheetId="0">'dem17'!$D$186:$G$186</definedName>
    <definedName name="summary" localSheetId="0">'dem17'!#REF!</definedName>
    <definedName name="Z_239EE218_578E_4317_BEED_14D5D7089E27_.wvu.FilterData" localSheetId="0" hidden="1">'dem17'!$A$1:$G$187</definedName>
    <definedName name="Z_239EE218_578E_4317_BEED_14D5D7089E27_.wvu.PrintArea" localSheetId="0" hidden="1">'dem17'!$A$1:$G$187</definedName>
    <definedName name="Z_239EE218_578E_4317_BEED_14D5D7089E27_.wvu.PrintTitles" localSheetId="0" hidden="1">'dem17'!$13:$16</definedName>
    <definedName name="Z_302A3EA3_AE96_11D5_A646_0050BA3D7AFD_.wvu.FilterData" localSheetId="0" hidden="1">'dem17'!$A$1:$G$187</definedName>
    <definedName name="Z_302A3EA3_AE96_11D5_A646_0050BA3D7AFD_.wvu.PrintArea" localSheetId="0" hidden="1">'dem17'!$A$1:$G$187</definedName>
    <definedName name="Z_302A3EA3_AE96_11D5_A646_0050BA3D7AFD_.wvu.PrintTitles" localSheetId="0" hidden="1">'dem17'!$13:$16</definedName>
    <definedName name="Z_36DBA021_0ECB_11D4_8064_004005726899_.wvu.FilterData" localSheetId="0" hidden="1">'dem17'!$C$17:$C$187</definedName>
    <definedName name="Z_36DBA021_0ECB_11D4_8064_004005726899_.wvu.PrintArea" localSheetId="0" hidden="1">'dem17'!$A$1:$G$187</definedName>
    <definedName name="Z_36DBA021_0ECB_11D4_8064_004005726899_.wvu.PrintTitles" localSheetId="0" hidden="1">'dem17'!$13:$16</definedName>
    <definedName name="Z_93EBE921_AE91_11D5_8685_004005726899_.wvu.FilterData" localSheetId="0" hidden="1">'dem17'!$C$17:$C$187</definedName>
    <definedName name="Z_93EBE921_AE91_11D5_8685_004005726899_.wvu.PrintArea" localSheetId="0" hidden="1">'dem17'!$A$1:$G$187</definedName>
    <definedName name="Z_93EBE921_AE91_11D5_8685_004005726899_.wvu.PrintTitles" localSheetId="0" hidden="1">'dem17'!$13:$16</definedName>
    <definedName name="Z_94DA79C1_0FDE_11D5_9579_000021DAEEA2_.wvu.FilterData" localSheetId="0" hidden="1">'dem17'!$C$17:$C$187</definedName>
    <definedName name="Z_94DA79C1_0FDE_11D5_9579_000021DAEEA2_.wvu.PrintArea" localSheetId="0" hidden="1">'dem17'!$A$1:$G$187</definedName>
    <definedName name="Z_94DA79C1_0FDE_11D5_9579_000021DAEEA2_.wvu.PrintTitles" localSheetId="0" hidden="1">'dem17'!$13:$16</definedName>
    <definedName name="Z_B4CB0974_161F_11D5_8064_004005726899_.wvu.FilterData" localSheetId="0" hidden="1">'dem17'!$C$17:$C$187</definedName>
    <definedName name="Z_C868F8C3_16D7_11D5_A68D_81D6213F5331_.wvu.FilterData" localSheetId="0" hidden="1">'dem17'!$C$17:$C$187</definedName>
    <definedName name="Z_C868F8C3_16D7_11D5_A68D_81D6213F5331_.wvu.PrintArea" localSheetId="0" hidden="1">'dem17'!$A$1:$G$187</definedName>
    <definedName name="Z_C868F8C3_16D7_11D5_A68D_81D6213F5331_.wvu.PrintTitles" localSheetId="0" hidden="1">'dem17'!$13:$16</definedName>
    <definedName name="Z_E5DF37BD_125C_11D5_8DC4_D0F5D88B3549_.wvu.FilterData" localSheetId="0" hidden="1">'dem17'!$C$17:$C$187</definedName>
    <definedName name="Z_E5DF37BD_125C_11D5_8DC4_D0F5D88B3549_.wvu.PrintArea" localSheetId="0" hidden="1">'dem17'!$A$1:$G$187</definedName>
    <definedName name="Z_E5DF37BD_125C_11D5_8DC4_D0F5D88B3549_.wvu.PrintTitles" localSheetId="0" hidden="1">'dem17'!$13:$16</definedName>
    <definedName name="Z_F8ADACC1_164E_11D6_B603_000021DAEEA2_.wvu.FilterData" localSheetId="0" hidden="1">'dem17'!$C$17:$C$187</definedName>
    <definedName name="Z_F8ADACC1_164E_11D6_B603_000021DAEEA2_.wvu.PrintArea" localSheetId="0" hidden="1">'dem17'!$A$1:$G$187</definedName>
    <definedName name="Z_F8ADACC1_164E_11D6_B603_000021DAEEA2_.wvu.PrintTitles" localSheetId="0" hidden="1">'dem17'!$13:$16</definedName>
  </definedNames>
  <calcPr calcId="125725"/>
</workbook>
</file>

<file path=xl/calcChain.xml><?xml version="1.0" encoding="utf-8"?>
<calcChain xmlns="http://schemas.openxmlformats.org/spreadsheetml/2006/main">
  <c r="G70" i="4"/>
  <c r="G47"/>
  <c r="E47"/>
  <c r="F47"/>
  <c r="D47"/>
  <c r="F70"/>
  <c r="E70"/>
  <c r="D70"/>
  <c r="F86" l="1"/>
  <c r="F87"/>
  <c r="F65"/>
  <c r="F43"/>
  <c r="E43"/>
  <c r="D43"/>
  <c r="G43"/>
  <c r="D112" l="1"/>
  <c r="D114" s="1"/>
  <c r="D117"/>
  <c r="D124" s="1"/>
  <c r="F155"/>
  <c r="F156" s="1"/>
  <c r="F208"/>
  <c r="F209" s="1"/>
  <c r="F210" s="1"/>
  <c r="E208"/>
  <c r="E209" s="1"/>
  <c r="E210" s="1"/>
  <c r="D208"/>
  <c r="D209" s="1"/>
  <c r="D210" s="1"/>
  <c r="F196"/>
  <c r="F197" s="1"/>
  <c r="E196"/>
  <c r="E197" s="1"/>
  <c r="D196"/>
  <c r="D197" s="1"/>
  <c r="F184"/>
  <c r="F186" s="1"/>
  <c r="E184"/>
  <c r="E185" s="1"/>
  <c r="D184"/>
  <c r="D186" s="1"/>
  <c r="F170"/>
  <c r="F171" s="1"/>
  <c r="E170"/>
  <c r="E171" s="1"/>
  <c r="D170"/>
  <c r="D171" s="1"/>
  <c r="E155"/>
  <c r="E156" s="1"/>
  <c r="D155"/>
  <c r="D156" s="1"/>
  <c r="F144"/>
  <c r="E144"/>
  <c r="D144"/>
  <c r="F134"/>
  <c r="E134"/>
  <c r="D134"/>
  <c r="F124"/>
  <c r="E124"/>
  <c r="F114"/>
  <c r="E114"/>
  <c r="F104"/>
  <c r="E104"/>
  <c r="D104"/>
  <c r="F94"/>
  <c r="E94"/>
  <c r="D94"/>
  <c r="F81"/>
  <c r="F82" s="1"/>
  <c r="E81"/>
  <c r="E82" s="1"/>
  <c r="D81"/>
  <c r="D82" s="1"/>
  <c r="F66"/>
  <c r="F71" s="1"/>
  <c r="E66"/>
  <c r="E71" s="1"/>
  <c r="D66"/>
  <c r="D71" s="1"/>
  <c r="F27"/>
  <c r="E27"/>
  <c r="D27"/>
  <c r="D185" l="1"/>
  <c r="E198"/>
  <c r="E199" s="1"/>
  <c r="E211" s="1"/>
  <c r="E212" s="1"/>
  <c r="D198"/>
  <c r="D199" s="1"/>
  <c r="D211" s="1"/>
  <c r="D212" s="1"/>
  <c r="E186"/>
  <c r="E145"/>
  <c r="E172" s="1"/>
  <c r="F198"/>
  <c r="F199" s="1"/>
  <c r="F211" s="1"/>
  <c r="F212" s="1"/>
  <c r="D145"/>
  <c r="D172" s="1"/>
  <c r="F185"/>
  <c r="F145"/>
  <c r="F172" s="1"/>
  <c r="G196"/>
  <c r="G197" s="1"/>
  <c r="G81" l="1"/>
  <c r="G39"/>
  <c r="G35"/>
  <c r="F39"/>
  <c r="E39"/>
  <c r="D39"/>
  <c r="E31"/>
  <c r="F31"/>
  <c r="D31"/>
  <c r="G198" l="1"/>
  <c r="G199" s="1"/>
  <c r="G31"/>
  <c r="G208"/>
  <c r="G209" s="1"/>
  <c r="G210" s="1"/>
  <c r="G82"/>
  <c r="G94"/>
  <c r="G114"/>
  <c r="G124"/>
  <c r="G104"/>
  <c r="G27"/>
  <c r="G134"/>
  <c r="G144"/>
  <c r="G155"/>
  <c r="G156" s="1"/>
  <c r="G66"/>
  <c r="G71" s="1"/>
  <c r="G184"/>
  <c r="G185" s="1"/>
  <c r="G170"/>
  <c r="G171" s="1"/>
  <c r="G48" l="1"/>
  <c r="G49" s="1"/>
  <c r="G211"/>
  <c r="G212" s="1"/>
  <c r="G186"/>
  <c r="G145"/>
  <c r="G172" s="1"/>
  <c r="G173" l="1"/>
  <c r="G187" s="1"/>
  <c r="G213" s="1"/>
  <c r="E10" l="1"/>
  <c r="F35"/>
  <c r="F48" s="1"/>
  <c r="E35"/>
  <c r="E48" s="1"/>
  <c r="D35"/>
  <c r="D48" s="1"/>
  <c r="D49" l="1"/>
  <c r="D173" s="1"/>
  <c r="F49"/>
  <c r="F173" s="1"/>
  <c r="F187" s="1"/>
  <c r="F213" s="1"/>
  <c r="E49"/>
  <c r="E173" s="1"/>
  <c r="E187" s="1"/>
  <c r="E213" s="1"/>
  <c r="D187" l="1"/>
  <c r="D213" s="1"/>
  <c r="D10"/>
  <c r="F10" s="1"/>
</calcChain>
</file>

<file path=xl/sharedStrings.xml><?xml version="1.0" encoding="utf-8"?>
<sst xmlns="http://schemas.openxmlformats.org/spreadsheetml/2006/main" count="353" uniqueCount="171">
  <si>
    <t>Information and Publicity</t>
  </si>
  <si>
    <t>(h) Others</t>
  </si>
  <si>
    <t>Secretariat - Social Services</t>
  </si>
  <si>
    <t>Voted</t>
  </si>
  <si>
    <t>Major /Sub-Major/Minor/Sub/Detailed Heads</t>
  </si>
  <si>
    <t>Total</t>
  </si>
  <si>
    <t>REVENUE SECTION</t>
  </si>
  <si>
    <t>M.H.</t>
  </si>
  <si>
    <t>Films</t>
  </si>
  <si>
    <t>Establishment</t>
  </si>
  <si>
    <t>60.00.01</t>
  </si>
  <si>
    <t>Salaries</t>
  </si>
  <si>
    <t>60.00.11</t>
  </si>
  <si>
    <t>Travel Expenses</t>
  </si>
  <si>
    <t>60.00.13</t>
  </si>
  <si>
    <t>Office Expenses</t>
  </si>
  <si>
    <t>Others</t>
  </si>
  <si>
    <t>Advertising and Visual Publicity</t>
  </si>
  <si>
    <t>00.00.01</t>
  </si>
  <si>
    <t>Information Centres</t>
  </si>
  <si>
    <t>Head Office Establishment</t>
  </si>
  <si>
    <t>00.44.01</t>
  </si>
  <si>
    <t>00.44.11</t>
  </si>
  <si>
    <t>00.44.13</t>
  </si>
  <si>
    <t>Photo Services</t>
  </si>
  <si>
    <t>Publications</t>
  </si>
  <si>
    <t>Sikkim Herald</t>
  </si>
  <si>
    <t>62.00.01</t>
  </si>
  <si>
    <t>62.00.11</t>
  </si>
  <si>
    <t>62.00.13</t>
  </si>
  <si>
    <t>Secretariat- Social Services</t>
  </si>
  <si>
    <t>18.00.01</t>
  </si>
  <si>
    <t>18.00.11</t>
  </si>
  <si>
    <t>18.00.13</t>
  </si>
  <si>
    <t>II. Details of the estimates and the heads under which this grant will be accounted for:</t>
  </si>
  <si>
    <t>B - Social Services (d) Information and Broadcasting</t>
  </si>
  <si>
    <t>Revenue</t>
  </si>
  <si>
    <t>Capital</t>
  </si>
  <si>
    <t>Secretariat</t>
  </si>
  <si>
    <t>Direction and Administration</t>
  </si>
  <si>
    <t>(In Thousands of Rupees)</t>
  </si>
  <si>
    <t>00.46.01</t>
  </si>
  <si>
    <t>00.46.11</t>
  </si>
  <si>
    <t>00.46.13</t>
  </si>
  <si>
    <t>00.47.01</t>
  </si>
  <si>
    <t>00.47.11</t>
  </si>
  <si>
    <t>00.47.13</t>
  </si>
  <si>
    <t>00.48.01</t>
  </si>
  <si>
    <t>00.48.13</t>
  </si>
  <si>
    <t>Information and Public Relation Department</t>
  </si>
  <si>
    <t>00.44.02</t>
  </si>
  <si>
    <t>Wages</t>
  </si>
  <si>
    <t>62.00.02</t>
  </si>
  <si>
    <t>DEMAND NO. 17</t>
  </si>
  <si>
    <t xml:space="preserve"> INFORMATION AND PUBLIC RELATIONS</t>
  </si>
  <si>
    <t>Actuals</t>
  </si>
  <si>
    <t>Budget 
Estimate</t>
  </si>
  <si>
    <t xml:space="preserve">Shining Sikkim </t>
  </si>
  <si>
    <t>Pakyong District</t>
  </si>
  <si>
    <t>00.49.01</t>
  </si>
  <si>
    <t>00.49.11</t>
  </si>
  <si>
    <t>00.49.13</t>
  </si>
  <si>
    <t>Soreng District</t>
  </si>
  <si>
    <t>00.50.01</t>
  </si>
  <si>
    <t>00.50.11</t>
  </si>
  <si>
    <t>00.50.13</t>
  </si>
  <si>
    <t>Namchi District</t>
  </si>
  <si>
    <t>Gyalshing District</t>
  </si>
  <si>
    <t>Mangan District</t>
  </si>
  <si>
    <t>Incentive for Film Production</t>
  </si>
  <si>
    <t>Medical Treatment</t>
  </si>
  <si>
    <t>Allowances</t>
  </si>
  <si>
    <t>Leave Travel Concession</t>
  </si>
  <si>
    <t>Training Expenses</t>
  </si>
  <si>
    <t>Domestic Travel Expenses</t>
  </si>
  <si>
    <t>Foreign Travel Expenses</t>
  </si>
  <si>
    <t>Fuel and Lubricants</t>
  </si>
  <si>
    <t>00.00.06</t>
  </si>
  <si>
    <t>00.00.07</t>
  </si>
  <si>
    <t>00.44.24</t>
  </si>
  <si>
    <t>00.44.06</t>
  </si>
  <si>
    <t>00.44.07</t>
  </si>
  <si>
    <t>00.46.06</t>
  </si>
  <si>
    <t>00.46.07</t>
  </si>
  <si>
    <t>00.46.24</t>
  </si>
  <si>
    <t>00.47.06</t>
  </si>
  <si>
    <t>00.47.07</t>
  </si>
  <si>
    <t>00.47.24</t>
  </si>
  <si>
    <t>00.48.06</t>
  </si>
  <si>
    <t>00.48.07</t>
  </si>
  <si>
    <t>00.48.24</t>
  </si>
  <si>
    <t>00.49.06</t>
  </si>
  <si>
    <t>00.49.07</t>
  </si>
  <si>
    <t>00.49.24</t>
  </si>
  <si>
    <t>60.00.24</t>
  </si>
  <si>
    <t>62.00.07</t>
  </si>
  <si>
    <t>18.00.24</t>
  </si>
  <si>
    <t>60.00.06</t>
  </si>
  <si>
    <t>60.00.07</t>
  </si>
  <si>
    <t>60.00.08</t>
  </si>
  <si>
    <t>60.00.09</t>
  </si>
  <si>
    <t>60.00.12</t>
  </si>
  <si>
    <t>60.00.49</t>
  </si>
  <si>
    <t>Other Revenue Expenditures</t>
  </si>
  <si>
    <t>Grant in Aid General</t>
  </si>
  <si>
    <t xml:space="preserve">Total </t>
  </si>
  <si>
    <t>62.00.49</t>
  </si>
  <si>
    <t>00.50.06</t>
  </si>
  <si>
    <t>00.50.07</t>
  </si>
  <si>
    <t>62.00.24</t>
  </si>
  <si>
    <t>Eco Cultural Heritage Film Board</t>
  </si>
  <si>
    <t>60.00.29</t>
  </si>
  <si>
    <t>00.44.29</t>
  </si>
  <si>
    <t>Repair and Maintenance</t>
  </si>
  <si>
    <t>00.46.29</t>
  </si>
  <si>
    <t>00.47.29</t>
  </si>
  <si>
    <t>00.48.29</t>
  </si>
  <si>
    <t>00.49.29</t>
  </si>
  <si>
    <t>00.50.24</t>
  </si>
  <si>
    <t>00.50.29</t>
  </si>
  <si>
    <t>62.00.06</t>
  </si>
  <si>
    <t>62.00.29</t>
  </si>
  <si>
    <t>Repair and Mintenance</t>
  </si>
  <si>
    <t>18.00.06</t>
  </si>
  <si>
    <t>18.00.07</t>
  </si>
  <si>
    <t>00.48.11</t>
  </si>
  <si>
    <t>Other Revenue Expenditure</t>
  </si>
  <si>
    <t>00.00.26</t>
  </si>
  <si>
    <t>Advertising and Publicity</t>
  </si>
  <si>
    <t>62.00.16</t>
  </si>
  <si>
    <t>Printing and Publications</t>
  </si>
  <si>
    <t>CAPITAL SECTION</t>
  </si>
  <si>
    <t>Capital Outlay on Information and Publicity</t>
  </si>
  <si>
    <t>01</t>
  </si>
  <si>
    <t>01.052</t>
  </si>
  <si>
    <t>Machinery and Equipment</t>
  </si>
  <si>
    <t>Other Capital Expenditure</t>
  </si>
  <si>
    <t>Grant in Aid Salaries</t>
  </si>
  <si>
    <t xml:space="preserve">B. Capital Account of Social Services
(d) Capital Account of Information and Broadcasting </t>
  </si>
  <si>
    <t xml:space="preserve">Capital Outlay on Information and Publicity </t>
  </si>
  <si>
    <t>2024-25</t>
  </si>
  <si>
    <t>60</t>
  </si>
  <si>
    <t>60.052</t>
  </si>
  <si>
    <t>44</t>
  </si>
  <si>
    <t>Head office Establishment</t>
  </si>
  <si>
    <t>44.00.51</t>
  </si>
  <si>
    <t>Motor Vehicle</t>
  </si>
  <si>
    <t>44.00.71</t>
  </si>
  <si>
    <t>Information,Computer,Telecommunication (ICT) Equipment</t>
  </si>
  <si>
    <t>44.00.74</t>
  </si>
  <si>
    <t>Furnitures &amp; Fixtures</t>
  </si>
  <si>
    <t>61.00.36</t>
  </si>
  <si>
    <t>60.00.27</t>
  </si>
  <si>
    <t>Minor Civil and Electric Works</t>
  </si>
  <si>
    <t>44.00.60</t>
  </si>
  <si>
    <t>Press Club of Sikkim</t>
  </si>
  <si>
    <t>64.00.31</t>
  </si>
  <si>
    <t xml:space="preserve"> Revised 
Estimate</t>
  </si>
  <si>
    <t>2025-26</t>
  </si>
  <si>
    <t>Studio Lights for e-News</t>
  </si>
  <si>
    <t>44.63.60</t>
  </si>
  <si>
    <t>I. Estimate of the amount required in the year ending 31st March, 2027 to defray the charges in respect of Information and Public Relation</t>
  </si>
  <si>
    <t>2026-27</t>
  </si>
  <si>
    <t>Sikkim International Film Festival</t>
  </si>
  <si>
    <t>65.00.49</t>
  </si>
  <si>
    <t>Emoluments of Chairpersons, Advisors &amp; OSDs</t>
  </si>
  <si>
    <t>61</t>
  </si>
  <si>
    <t>61.00.49</t>
  </si>
  <si>
    <t>Subsidies for Film Production</t>
  </si>
  <si>
    <t>66.00.33</t>
  </si>
  <si>
    <t xml:space="preserve">Subsidies  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</si>
</sst>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0#"/>
    <numFmt numFmtId="165" formatCode="00000#"/>
    <numFmt numFmtId="166" formatCode="0#.00#"/>
    <numFmt numFmtId="167" formatCode="00.000"/>
    <numFmt numFmtId="168" formatCode="0#.000"/>
    <numFmt numFmtId="169" formatCode="00.00"/>
  </numFmts>
  <fonts count="8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132">
    <xf numFmtId="0" fontId="0" fillId="0" borderId="0" xfId="0"/>
    <xf numFmtId="0" fontId="3" fillId="0" borderId="0" xfId="5" applyFont="1" applyFill="1" applyProtection="1"/>
    <xf numFmtId="0" fontId="3" fillId="0" borderId="0" xfId="5" applyFont="1" applyFill="1" applyBorder="1" applyAlignment="1" applyProtection="1">
      <alignment horizontal="left" vertical="top" wrapText="1"/>
    </xf>
    <xf numFmtId="0" fontId="3" fillId="0" borderId="2" xfId="4" applyFont="1" applyFill="1" applyBorder="1" applyAlignment="1" applyProtection="1">
      <alignment horizontal="left"/>
    </xf>
    <xf numFmtId="0" fontId="3" fillId="0" borderId="0" xfId="3" applyFont="1" applyFill="1" applyBorder="1" applyAlignment="1">
      <alignment vertical="top" wrapText="1"/>
    </xf>
    <xf numFmtId="0" fontId="3" fillId="0" borderId="0" xfId="3" applyFont="1" applyFill="1" applyBorder="1"/>
    <xf numFmtId="0" fontId="3" fillId="0" borderId="0" xfId="3" applyFont="1" applyFill="1" applyBorder="1" applyAlignment="1">
      <alignment horizontal="right" vertical="top" wrapText="1"/>
    </xf>
    <xf numFmtId="0" fontId="6" fillId="0" borderId="0" xfId="3" applyNumberFormat="1" applyFont="1" applyFill="1" applyBorder="1" applyAlignment="1" applyProtection="1">
      <alignment horizontal="center"/>
    </xf>
    <xf numFmtId="0" fontId="6" fillId="0" borderId="0" xfId="3" applyFont="1" applyFill="1" applyBorder="1" applyAlignment="1" applyProtection="1">
      <alignment horizontal="center"/>
    </xf>
    <xf numFmtId="0" fontId="3" fillId="0" borderId="0" xfId="3" applyNumberFormat="1" applyFont="1" applyFill="1" applyBorder="1" applyAlignment="1">
      <alignment horizontal="right"/>
    </xf>
    <xf numFmtId="0" fontId="3" fillId="0" borderId="0" xfId="3" applyNumberFormat="1" applyFont="1" applyFill="1" applyBorder="1"/>
    <xf numFmtId="0" fontId="3" fillId="0" borderId="0" xfId="3" applyFont="1" applyFill="1" applyBorder="1" applyAlignment="1">
      <alignment horizontal="left"/>
    </xf>
    <xf numFmtId="0" fontId="3" fillId="0" borderId="0" xfId="3" applyFont="1" applyFill="1" applyBorder="1" applyAlignment="1" applyProtection="1">
      <alignment horizontal="center" vertical="top"/>
    </xf>
    <xf numFmtId="0" fontId="3" fillId="0" borderId="0" xfId="3" applyNumberFormat="1" applyFont="1" applyFill="1" applyBorder="1" applyAlignment="1" applyProtection="1">
      <alignment horizontal="center" vertical="top"/>
    </xf>
    <xf numFmtId="0" fontId="6" fillId="0" borderId="0" xfId="3" applyNumberFormat="1" applyFont="1" applyFill="1" applyBorder="1" applyAlignment="1" applyProtection="1">
      <alignment horizontal="center" vertical="top"/>
    </xf>
    <xf numFmtId="0" fontId="6" fillId="0" borderId="0" xfId="3" applyNumberFormat="1" applyFont="1" applyFill="1" applyBorder="1" applyAlignment="1">
      <alignment horizontal="center"/>
    </xf>
    <xf numFmtId="0" fontId="4" fillId="0" borderId="0" xfId="3" applyNumberFormat="1" applyFont="1" applyFill="1" applyBorder="1" applyAlignment="1" applyProtection="1">
      <alignment horizontal="center"/>
    </xf>
    <xf numFmtId="0" fontId="3" fillId="0" borderId="0" xfId="3" applyFont="1" applyFill="1" applyBorder="1" applyAlignment="1" applyProtection="1">
      <alignment horizontal="left"/>
    </xf>
    <xf numFmtId="0" fontId="3" fillId="0" borderId="0" xfId="5" applyFont="1" applyFill="1" applyBorder="1" applyAlignment="1" applyProtection="1">
      <alignment horizontal="right" vertical="top" wrapText="1"/>
    </xf>
    <xf numFmtId="0" fontId="3" fillId="0" borderId="2" xfId="4" applyNumberFormat="1" applyFont="1" applyFill="1" applyBorder="1" applyProtection="1"/>
    <xf numFmtId="0" fontId="5" fillId="0" borderId="2" xfId="4" applyNumberFormat="1" applyFont="1" applyFill="1" applyBorder="1" applyAlignment="1" applyProtection="1">
      <alignment horizontal="right"/>
    </xf>
    <xf numFmtId="0" fontId="6" fillId="0" borderId="0" xfId="3" applyFont="1" applyFill="1" applyBorder="1" applyAlignment="1" applyProtection="1">
      <alignment horizontal="left" vertical="top" wrapText="1"/>
    </xf>
    <xf numFmtId="0" fontId="3" fillId="0" borderId="0" xfId="3" applyNumberFormat="1" applyFont="1" applyFill="1" applyBorder="1" applyAlignment="1" applyProtection="1">
      <alignment horizontal="right"/>
    </xf>
    <xf numFmtId="0" fontId="6" fillId="0" borderId="0" xfId="3" applyFont="1" applyFill="1" applyBorder="1" applyAlignment="1">
      <alignment horizontal="right" vertical="top" wrapText="1"/>
    </xf>
    <xf numFmtId="164" fontId="3" fillId="0" borderId="0" xfId="3" applyNumberFormat="1" applyFont="1" applyFill="1" applyBorder="1" applyAlignment="1">
      <alignment horizontal="right" vertical="top" wrapText="1"/>
    </xf>
    <xf numFmtId="0" fontId="3" fillId="0" borderId="0" xfId="3" applyFont="1" applyFill="1" applyBorder="1" applyAlignment="1" applyProtection="1">
      <alignment horizontal="left" vertical="top" wrapText="1"/>
    </xf>
    <xf numFmtId="166" fontId="6" fillId="0" borderId="0" xfId="3" applyNumberFormat="1" applyFont="1" applyFill="1" applyBorder="1" applyAlignment="1">
      <alignment horizontal="right" vertical="top" wrapText="1"/>
    </xf>
    <xf numFmtId="0" fontId="3" fillId="0" borderId="0" xfId="3" applyFont="1" applyFill="1" applyBorder="1" applyAlignment="1" applyProtection="1">
      <alignment horizontal="left" vertical="center" wrapText="1"/>
    </xf>
    <xf numFmtId="0" fontId="3" fillId="0" borderId="0" xfId="3" applyFont="1" applyFill="1" applyBorder="1" applyAlignment="1">
      <alignment vertical="center" wrapText="1"/>
    </xf>
    <xf numFmtId="43" fontId="3" fillId="0" borderId="0" xfId="1" applyFont="1" applyFill="1" applyBorder="1" applyAlignment="1">
      <alignment horizontal="right" wrapText="1"/>
    </xf>
    <xf numFmtId="0" fontId="3" fillId="0" borderId="1" xfId="3" applyNumberFormat="1" applyFont="1" applyFill="1" applyBorder="1" applyAlignment="1" applyProtection="1">
      <alignment horizontal="right" wrapText="1"/>
    </xf>
    <xf numFmtId="0" fontId="3" fillId="0" borderId="0" xfId="3" applyNumberFormat="1" applyFont="1" applyFill="1" applyBorder="1" applyProtection="1"/>
    <xf numFmtId="0" fontId="3" fillId="0" borderId="2" xfId="3" applyFont="1" applyFill="1" applyBorder="1" applyAlignment="1">
      <alignment vertical="top" wrapText="1"/>
    </xf>
    <xf numFmtId="0" fontId="3" fillId="0" borderId="2" xfId="3" applyNumberFormat="1" applyFont="1" applyFill="1" applyBorder="1" applyAlignment="1" applyProtection="1">
      <alignment horizontal="right" wrapText="1"/>
    </xf>
    <xf numFmtId="0" fontId="3" fillId="0" borderId="0" xfId="3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 wrapText="1"/>
    </xf>
    <xf numFmtId="169" fontId="3" fillId="0" borderId="0" xfId="3" applyNumberFormat="1" applyFont="1" applyFill="1" applyBorder="1" applyAlignment="1">
      <alignment horizontal="right" vertical="top" wrapText="1"/>
    </xf>
    <xf numFmtId="0" fontId="3" fillId="0" borderId="0" xfId="3" applyNumberFormat="1" applyFont="1" applyFill="1" applyBorder="1" applyAlignment="1"/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0" xfId="2" applyFont="1" applyFill="1" applyAlignment="1">
      <alignment horizontal="right" vertical="top" wrapText="1"/>
    </xf>
    <xf numFmtId="0" fontId="3" fillId="0" borderId="0" xfId="2" applyFont="1" applyFill="1" applyAlignment="1" applyProtection="1">
      <alignment horizontal="left" vertical="top" wrapText="1"/>
    </xf>
    <xf numFmtId="0" fontId="3" fillId="0" borderId="0" xfId="2" applyFont="1" applyFill="1" applyBorder="1" applyAlignment="1">
      <alignment horizontal="right" vertical="top" wrapText="1"/>
    </xf>
    <xf numFmtId="0" fontId="3" fillId="0" borderId="0" xfId="2" applyFont="1" applyFill="1" applyBorder="1" applyAlignment="1" applyProtection="1">
      <alignment horizontal="left" vertical="top" wrapText="1"/>
    </xf>
    <xf numFmtId="168" fontId="6" fillId="0" borderId="0" xfId="3" applyNumberFormat="1" applyFont="1" applyFill="1" applyBorder="1" applyAlignment="1">
      <alignment horizontal="right" vertical="top" wrapText="1"/>
    </xf>
    <xf numFmtId="0" fontId="3" fillId="0" borderId="1" xfId="1" applyNumberFormat="1" applyFont="1" applyFill="1" applyBorder="1" applyAlignment="1" applyProtection="1">
      <alignment horizontal="right" wrapText="1"/>
    </xf>
    <xf numFmtId="167" fontId="6" fillId="0" borderId="0" xfId="3" applyNumberFormat="1" applyFont="1" applyFill="1" applyBorder="1" applyAlignment="1">
      <alignment horizontal="right" vertical="top" wrapText="1"/>
    </xf>
    <xf numFmtId="0" fontId="6" fillId="0" borderId="2" xfId="3" applyFont="1" applyFill="1" applyBorder="1" applyAlignment="1">
      <alignment horizontal="right" vertical="top" wrapText="1"/>
    </xf>
    <xf numFmtId="0" fontId="6" fillId="0" borderId="2" xfId="3" applyFont="1" applyFill="1" applyBorder="1" applyAlignment="1" applyProtection="1">
      <alignment horizontal="left" vertical="top" wrapText="1"/>
    </xf>
    <xf numFmtId="0" fontId="3" fillId="0" borderId="2" xfId="3" applyFont="1" applyFill="1" applyBorder="1" applyAlignment="1">
      <alignment horizontal="right" vertical="top" wrapText="1"/>
    </xf>
    <xf numFmtId="0" fontId="6" fillId="0" borderId="0" xfId="3" applyFont="1" applyFill="1" applyBorder="1"/>
    <xf numFmtId="0" fontId="3" fillId="0" borderId="1" xfId="3" applyFont="1" applyFill="1" applyBorder="1" applyAlignment="1">
      <alignment vertical="top" wrapText="1"/>
    </xf>
    <xf numFmtId="0" fontId="6" fillId="0" borderId="1" xfId="3" applyFont="1" applyFill="1" applyBorder="1"/>
    <xf numFmtId="0" fontId="6" fillId="0" borderId="1" xfId="3" applyFont="1" applyFill="1" applyBorder="1" applyAlignment="1">
      <alignment horizontal="right" vertical="top" wrapText="1"/>
    </xf>
    <xf numFmtId="0" fontId="3" fillId="0" borderId="0" xfId="1" applyNumberFormat="1" applyFont="1" applyFill="1" applyBorder="1" applyAlignment="1">
      <alignment horizontal="right" wrapText="1"/>
    </xf>
    <xf numFmtId="0" fontId="7" fillId="0" borderId="0" xfId="3" applyFont="1" applyFill="1" applyBorder="1"/>
    <xf numFmtId="0" fontId="7" fillId="0" borderId="0" xfId="3" applyNumberFormat="1" applyFont="1" applyFill="1" applyBorder="1"/>
    <xf numFmtId="0" fontId="3" fillId="0" borderId="0" xfId="3" applyNumberFormat="1" applyFont="1" applyFill="1" applyBorder="1" applyAlignment="1" applyProtection="1"/>
    <xf numFmtId="0" fontId="3" fillId="0" borderId="0" xfId="3" applyFont="1" applyFill="1" applyBorder="1" applyAlignment="1">
      <alignment horizontal="right" wrapText="1"/>
    </xf>
    <xf numFmtId="0" fontId="3" fillId="0" borderId="1" xfId="1" applyNumberFormat="1" applyFont="1" applyFill="1" applyBorder="1" applyAlignment="1">
      <alignment horizontal="right" wrapText="1"/>
    </xf>
    <xf numFmtId="0" fontId="3" fillId="0" borderId="3" xfId="1" applyNumberFormat="1" applyFont="1" applyFill="1" applyBorder="1" applyAlignment="1">
      <alignment horizontal="right" wrapText="1"/>
    </xf>
    <xf numFmtId="165" fontId="3" fillId="0" borderId="0" xfId="3" applyNumberFormat="1" applyFont="1" applyFill="1" applyBorder="1" applyAlignment="1">
      <alignment horizontal="right" vertical="center" wrapText="1"/>
    </xf>
    <xf numFmtId="165" fontId="3" fillId="0" borderId="0" xfId="3" applyNumberFormat="1" applyFont="1" applyFill="1" applyBorder="1" applyAlignment="1">
      <alignment horizontal="right" vertical="top" wrapText="1"/>
    </xf>
    <xf numFmtId="0" fontId="6" fillId="0" borderId="0" xfId="3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3" fillId="0" borderId="3" xfId="1" applyNumberFormat="1" applyFont="1" applyFill="1" applyBorder="1" applyAlignment="1" applyProtection="1">
      <alignment horizontal="right" wrapText="1"/>
    </xf>
    <xf numFmtId="0" fontId="3" fillId="0" borderId="3" xfId="3" applyNumberFormat="1" applyFont="1" applyFill="1" applyBorder="1" applyAlignment="1" applyProtection="1">
      <alignment horizontal="right" wrapText="1"/>
    </xf>
    <xf numFmtId="49" fontId="3" fillId="0" borderId="0" xfId="3" applyNumberFormat="1" applyFont="1" applyFill="1" applyBorder="1" applyAlignment="1">
      <alignment horizontal="right" vertical="top" wrapText="1"/>
    </xf>
    <xf numFmtId="0" fontId="3" fillId="0" borderId="0" xfId="5" applyNumberFormat="1" applyFont="1" applyFill="1" applyBorder="1" applyAlignment="1" applyProtection="1">
      <alignment horizontal="left" vertical="top" wrapText="1"/>
    </xf>
    <xf numFmtId="49" fontId="6" fillId="0" borderId="0" xfId="3" applyNumberFormat="1" applyFont="1" applyFill="1" applyBorder="1" applyAlignment="1">
      <alignment horizontal="right" vertical="top" wrapText="1"/>
    </xf>
    <xf numFmtId="0" fontId="6" fillId="0" borderId="0" xfId="3" applyFont="1" applyFill="1" applyBorder="1" applyAlignment="1">
      <alignment vertical="top" wrapText="1"/>
    </xf>
    <xf numFmtId="0" fontId="6" fillId="0" borderId="0" xfId="3" applyNumberFormat="1" applyFont="1" applyFill="1" applyBorder="1" applyAlignment="1" applyProtection="1">
      <alignment horizontal="right" wrapText="1"/>
    </xf>
    <xf numFmtId="49" fontId="3" fillId="0" borderId="0" xfId="5" applyNumberFormat="1" applyFont="1" applyFill="1" applyBorder="1" applyAlignment="1" applyProtection="1">
      <alignment horizontal="right" vertical="top" wrapText="1"/>
    </xf>
    <xf numFmtId="21" fontId="3" fillId="0" borderId="0" xfId="5" applyNumberFormat="1" applyFont="1" applyFill="1" applyBorder="1" applyAlignment="1" applyProtection="1">
      <alignment horizontal="right" vertical="top" wrapText="1"/>
    </xf>
    <xf numFmtId="0" fontId="3" fillId="0" borderId="0" xfId="3" applyFont="1" applyFill="1" applyBorder="1" applyAlignment="1">
      <alignment horizontal="left" vertical="top"/>
    </xf>
    <xf numFmtId="0" fontId="3" fillId="0" borderId="1" xfId="3" applyNumberFormat="1" applyFont="1" applyFill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right" wrapText="1"/>
    </xf>
    <xf numFmtId="0" fontId="3" fillId="0" borderId="0" xfId="5" applyFont="1" applyFill="1" applyBorder="1" applyAlignment="1" applyProtection="1">
      <alignment vertical="top"/>
    </xf>
    <xf numFmtId="0" fontId="3" fillId="0" borderId="0" xfId="5" applyFont="1" applyFill="1" applyBorder="1" applyProtection="1"/>
    <xf numFmtId="43" fontId="3" fillId="0" borderId="0" xfId="1" applyFont="1" applyFill="1" applyBorder="1" applyAlignment="1" applyProtection="1">
      <alignment horizontal="right" wrapText="1"/>
    </xf>
    <xf numFmtId="43" fontId="3" fillId="0" borderId="1" xfId="1" applyFont="1" applyFill="1" applyBorder="1" applyAlignment="1">
      <alignment horizontal="right" wrapText="1"/>
    </xf>
    <xf numFmtId="43" fontId="3" fillId="0" borderId="1" xfId="1" applyFont="1" applyFill="1" applyBorder="1" applyAlignment="1" applyProtection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43" fontId="3" fillId="0" borderId="2" xfId="1" applyFont="1" applyFill="1" applyBorder="1" applyAlignment="1">
      <alignment horizontal="right" wrapText="1"/>
    </xf>
    <xf numFmtId="0" fontId="3" fillId="0" borderId="0" xfId="6" applyFont="1" applyFill="1" applyBorder="1" applyAlignment="1">
      <alignment horizontal="center" vertical="top" wrapText="1"/>
    </xf>
    <xf numFmtId="0" fontId="3" fillId="0" borderId="0" xfId="6" applyFont="1" applyFill="1" applyBorder="1" applyAlignment="1" applyProtection="1">
      <alignment horizontal="left" vertical="top" wrapText="1"/>
    </xf>
    <xf numFmtId="49" fontId="3" fillId="0" borderId="0" xfId="6" applyNumberFormat="1" applyFont="1" applyFill="1" applyBorder="1" applyAlignment="1">
      <alignment horizontal="right" vertical="top" wrapText="1"/>
    </xf>
    <xf numFmtId="0" fontId="3" fillId="0" borderId="0" xfId="6" applyNumberFormat="1" applyFont="1" applyFill="1"/>
    <xf numFmtId="0" fontId="3" fillId="0" borderId="0" xfId="6" applyNumberFormat="1" applyFont="1" applyFill="1" applyBorder="1" applyAlignment="1" applyProtection="1">
      <alignment horizontal="right" wrapText="1"/>
    </xf>
    <xf numFmtId="0" fontId="3" fillId="0" borderId="0" xfId="7" applyNumberFormat="1" applyFont="1" applyFill="1" applyBorder="1" applyAlignment="1" applyProtection="1">
      <alignment horizontal="right" wrapText="1"/>
    </xf>
    <xf numFmtId="49" fontId="6" fillId="0" borderId="0" xfId="6" applyNumberFormat="1" applyFont="1" applyFill="1" applyBorder="1" applyAlignment="1">
      <alignment horizontal="right" vertical="top" wrapText="1"/>
    </xf>
    <xf numFmtId="0" fontId="6" fillId="0" borderId="0" xfId="6" applyFont="1" applyFill="1" applyBorder="1" applyAlignment="1" applyProtection="1">
      <alignment horizontal="left" vertical="top" wrapText="1"/>
    </xf>
    <xf numFmtId="43" fontId="3" fillId="0" borderId="0" xfId="1" applyFont="1" applyFill="1" applyAlignment="1">
      <alignment horizontal="right" wrapText="1"/>
    </xf>
    <xf numFmtId="0" fontId="3" fillId="0" borderId="0" xfId="6" applyFont="1" applyFill="1" applyBorder="1" applyAlignment="1">
      <alignment vertical="top" wrapText="1"/>
    </xf>
    <xf numFmtId="0" fontId="6" fillId="0" borderId="0" xfId="3" applyNumberFormat="1" applyFont="1" applyFill="1" applyBorder="1" applyAlignment="1">
      <alignment horizontal="right"/>
    </xf>
    <xf numFmtId="0" fontId="6" fillId="0" borderId="0" xfId="1" applyNumberFormat="1" applyFont="1" applyFill="1" applyBorder="1" applyAlignment="1" applyProtection="1">
      <alignment horizontal="center"/>
    </xf>
    <xf numFmtId="0" fontId="3" fillId="0" borderId="2" xfId="1" applyNumberFormat="1" applyFont="1" applyFill="1" applyBorder="1" applyAlignment="1">
      <alignment horizontal="right" wrapText="1"/>
    </xf>
    <xf numFmtId="0" fontId="6" fillId="0" borderId="0" xfId="3" applyNumberFormat="1" applyFont="1" applyFill="1" applyBorder="1"/>
    <xf numFmtId="0" fontId="3" fillId="0" borderId="0" xfId="3" applyFont="1" applyFill="1" applyBorder="1" applyAlignment="1">
      <alignment horizontal="left" vertical="top" wrapText="1"/>
    </xf>
    <xf numFmtId="0" fontId="3" fillId="0" borderId="2" xfId="4" applyNumberFormat="1" applyFont="1" applyFill="1" applyBorder="1" applyAlignment="1" applyProtection="1">
      <alignment vertical="center" wrapText="1"/>
    </xf>
    <xf numFmtId="49" fontId="3" fillId="0" borderId="2" xfId="2" applyNumberFormat="1" applyFont="1" applyFill="1" applyBorder="1" applyAlignment="1">
      <alignment horizontal="right" vertical="top" wrapText="1"/>
    </xf>
    <xf numFmtId="0" fontId="3" fillId="0" borderId="2" xfId="2" applyFont="1" applyFill="1" applyBorder="1" applyAlignment="1" applyProtection="1">
      <alignment horizontal="left" vertical="top" wrapText="1"/>
    </xf>
    <xf numFmtId="165" fontId="3" fillId="0" borderId="2" xfId="3" applyNumberFormat="1" applyFont="1" applyFill="1" applyBorder="1" applyAlignment="1">
      <alignment horizontal="right" vertical="center" wrapText="1"/>
    </xf>
    <xf numFmtId="0" fontId="3" fillId="0" borderId="2" xfId="3" applyFont="1" applyFill="1" applyBorder="1" applyAlignment="1" applyProtection="1">
      <alignment horizontal="left" vertical="center" wrapText="1"/>
    </xf>
    <xf numFmtId="0" fontId="3" fillId="0" borderId="2" xfId="3" applyNumberFormat="1" applyFont="1" applyFill="1" applyBorder="1" applyAlignment="1" applyProtection="1">
      <alignment horizontal="right"/>
    </xf>
    <xf numFmtId="0" fontId="3" fillId="0" borderId="2" xfId="5" applyFont="1" applyFill="1" applyBorder="1" applyAlignment="1" applyProtection="1">
      <alignment horizontal="left" vertical="top" wrapText="1"/>
    </xf>
    <xf numFmtId="0" fontId="3" fillId="0" borderId="2" xfId="5" applyFont="1" applyFill="1" applyBorder="1" applyAlignment="1" applyProtection="1">
      <alignment horizontal="right" vertical="top" wrapText="1"/>
    </xf>
    <xf numFmtId="0" fontId="3" fillId="0" borderId="2" xfId="4" applyNumberFormat="1" applyFont="1" applyFill="1" applyBorder="1" applyAlignment="1" applyProtection="1">
      <alignment horizontal="right"/>
    </xf>
    <xf numFmtId="0" fontId="3" fillId="0" borderId="0" xfId="3" applyNumberFormat="1" applyFont="1" applyFill="1" applyBorder="1" applyAlignment="1">
      <alignment horizontal="right" wrapText="1"/>
    </xf>
    <xf numFmtId="0" fontId="3" fillId="0" borderId="2" xfId="5" applyNumberFormat="1" applyFont="1" applyFill="1" applyBorder="1" applyProtection="1"/>
    <xf numFmtId="0" fontId="3" fillId="0" borderId="0" xfId="1" applyNumberFormat="1" applyFont="1" applyFill="1" applyAlignment="1">
      <alignment horizontal="right" wrapText="1"/>
    </xf>
    <xf numFmtId="0" fontId="3" fillId="0" borderId="1" xfId="6" applyNumberFormat="1" applyFont="1" applyFill="1" applyBorder="1"/>
    <xf numFmtId="0" fontId="3" fillId="0" borderId="0" xfId="3" applyNumberFormat="1" applyFont="1" applyFill="1" applyBorder="1" applyAlignment="1">
      <alignment horizontal="right" vertical="top" wrapText="1"/>
    </xf>
    <xf numFmtId="0" fontId="3" fillId="0" borderId="0" xfId="3" applyNumberFormat="1" applyFont="1" applyFill="1" applyBorder="1" applyAlignment="1" applyProtection="1">
      <alignment horizontal="left"/>
    </xf>
    <xf numFmtId="0" fontId="3" fillId="0" borderId="0" xfId="6" applyFont="1" applyFill="1" applyAlignment="1">
      <alignment horizontal="center" vertical="top" wrapText="1"/>
    </xf>
    <xf numFmtId="164" fontId="3" fillId="0" borderId="0" xfId="6" applyNumberFormat="1" applyFont="1" applyFill="1" applyAlignment="1">
      <alignment horizontal="right" vertical="top" wrapText="1"/>
    </xf>
    <xf numFmtId="0" fontId="3" fillId="0" borderId="0" xfId="6" applyFont="1" applyFill="1" applyAlignment="1">
      <alignment vertical="center" wrapText="1"/>
    </xf>
    <xf numFmtId="0" fontId="3" fillId="0" borderId="0" xfId="6" applyFont="1" applyFill="1" applyAlignment="1">
      <alignment horizontal="left" vertical="top" wrapText="1"/>
    </xf>
    <xf numFmtId="0" fontId="3" fillId="0" borderId="0" xfId="5" applyNumberFormat="1" applyFont="1" applyFill="1" applyBorder="1" applyAlignment="1" applyProtection="1">
      <alignment horizontal="right" vertical="top" wrapText="1"/>
    </xf>
    <xf numFmtId="0" fontId="3" fillId="0" borderId="3" xfId="5" applyFont="1" applyFill="1" applyBorder="1" applyAlignment="1" applyProtection="1">
      <alignment horizontal="left" vertical="top" wrapText="1"/>
    </xf>
    <xf numFmtId="0" fontId="3" fillId="0" borderId="3" xfId="5" applyFont="1" applyFill="1" applyBorder="1" applyAlignment="1" applyProtection="1">
      <alignment vertical="top"/>
    </xf>
    <xf numFmtId="0" fontId="3" fillId="0" borderId="3" xfId="4" applyFont="1" applyFill="1" applyBorder="1" applyAlignment="1" applyProtection="1"/>
    <xf numFmtId="0" fontId="3" fillId="0" borderId="3" xfId="4" applyNumberFormat="1" applyFont="1" applyFill="1" applyBorder="1" applyAlignment="1" applyProtection="1">
      <alignment horizontal="right"/>
    </xf>
    <xf numFmtId="0" fontId="3" fillId="0" borderId="3" xfId="4" applyNumberFormat="1" applyFont="1" applyFill="1" applyBorder="1" applyAlignment="1" applyProtection="1">
      <alignment horizontal="right" vertical="top" wrapText="1"/>
    </xf>
    <xf numFmtId="0" fontId="3" fillId="0" borderId="0" xfId="4" applyFont="1" applyFill="1" applyBorder="1" applyAlignment="1" applyProtection="1"/>
    <xf numFmtId="0" fontId="1" fillId="0" borderId="0" xfId="0" applyFont="1" applyFill="1" applyAlignment="1"/>
    <xf numFmtId="0" fontId="3" fillId="0" borderId="0" xfId="4" applyNumberFormat="1" applyFont="1" applyFill="1" applyBorder="1" applyAlignment="1" applyProtection="1">
      <alignment horizontal="right" vertical="center"/>
    </xf>
    <xf numFmtId="166" fontId="6" fillId="0" borderId="2" xfId="3" applyNumberFormat="1" applyFont="1" applyFill="1" applyBorder="1" applyAlignment="1">
      <alignment horizontal="right" vertical="top" wrapText="1"/>
    </xf>
    <xf numFmtId="0" fontId="3" fillId="0" borderId="0" xfId="5" applyFont="1" applyFill="1" applyAlignment="1" applyProtection="1">
      <alignment horizontal="right" vertical="top"/>
    </xf>
    <xf numFmtId="0" fontId="3" fillId="0" borderId="3" xfId="4" applyNumberFormat="1" applyFont="1" applyFill="1" applyBorder="1" applyAlignment="1" applyProtection="1">
      <alignment horizontal="right" vertical="top" wrapText="1"/>
    </xf>
    <xf numFmtId="0" fontId="6" fillId="0" borderId="0" xfId="3" applyFont="1" applyFill="1" applyBorder="1" applyAlignment="1" applyProtection="1">
      <alignment horizontal="center"/>
    </xf>
    <xf numFmtId="0" fontId="3" fillId="0" borderId="0" xfId="3" applyNumberFormat="1" applyFont="1" applyFill="1" applyBorder="1" applyAlignment="1">
      <alignment horizontal="right" vertical="top" wrapText="1"/>
    </xf>
    <xf numFmtId="0" fontId="3" fillId="0" borderId="0" xfId="5" applyFont="1" applyFill="1" applyBorder="1" applyAlignment="1" applyProtection="1">
      <alignment horizontal="left" wrapText="1"/>
    </xf>
  </cellXfs>
  <cellStyles count="8">
    <cellStyle name="Comma" xfId="1" builtinId="3"/>
    <cellStyle name="Comma 10" xfId="7"/>
    <cellStyle name="Normal" xfId="0" builtinId="0"/>
    <cellStyle name="Normal_budget 2004-05_2.6.04" xfId="2"/>
    <cellStyle name="Normal_budget for 03-04" xfId="3"/>
    <cellStyle name="Normal_budget for 03-04 2" xfId="6"/>
    <cellStyle name="Normal_BUDGET-2000" xfId="4"/>
    <cellStyle name="Normal_budgetDocNIC02-03" xfId="5"/>
  </cellStyles>
  <dxfs count="0"/>
  <tableStyles count="0" defaultTableStyle="TableStyleMedium9" defaultPivotStyle="PivotStyleLight16"/>
  <colors>
    <mruColors>
      <color rgb="FFFFCCFF"/>
      <color rgb="FFFF0066"/>
      <color rgb="FFFF33CC"/>
      <color rgb="FFFF505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96216</xdr:colOff>
      <xdr:row>14</xdr:row>
      <xdr:rowOff>51806</xdr:rowOff>
    </xdr:from>
    <xdr:to>
      <xdr:col>10</xdr:col>
      <xdr:colOff>172847</xdr:colOff>
      <xdr:row>17</xdr:row>
      <xdr:rowOff>17898</xdr:rowOff>
    </xdr:to>
    <xdr:sp macro="" textlink="">
      <xdr:nvSpPr>
        <xdr:cNvPr id="1131" name="Text Box 8" hidden="1"/>
        <xdr:cNvSpPr txBox="1">
          <a:spLocks noChangeArrowheads="1"/>
        </xdr:cNvSpPr>
      </xdr:nvSpPr>
      <xdr:spPr bwMode="auto">
        <a:xfrm>
          <a:off x="7520940" y="2933700"/>
          <a:ext cx="1386840" cy="39624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8</xdr:col>
      <xdr:colOff>96216</xdr:colOff>
      <xdr:row>22</xdr:row>
      <xdr:rowOff>109870</xdr:rowOff>
    </xdr:from>
    <xdr:to>
      <xdr:col>10</xdr:col>
      <xdr:colOff>172847</xdr:colOff>
      <xdr:row>26</xdr:row>
      <xdr:rowOff>112644</xdr:rowOff>
    </xdr:to>
    <xdr:sp macro="" textlink="">
      <xdr:nvSpPr>
        <xdr:cNvPr id="1132" name="Text Box 9" hidden="1"/>
        <xdr:cNvSpPr txBox="1">
          <a:spLocks noChangeArrowheads="1"/>
        </xdr:cNvSpPr>
      </xdr:nvSpPr>
      <xdr:spPr bwMode="auto">
        <a:xfrm>
          <a:off x="7520940" y="4274820"/>
          <a:ext cx="1386840" cy="63246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8</xdr:col>
      <xdr:colOff>96216</xdr:colOff>
      <xdr:row>33</xdr:row>
      <xdr:rowOff>0</xdr:rowOff>
    </xdr:from>
    <xdr:to>
      <xdr:col>10</xdr:col>
      <xdr:colOff>172847</xdr:colOff>
      <xdr:row>37</xdr:row>
      <xdr:rowOff>24847</xdr:rowOff>
    </xdr:to>
    <xdr:sp macro="" textlink="">
      <xdr:nvSpPr>
        <xdr:cNvPr id="1133" name="Text Box 10" hidden="1"/>
        <xdr:cNvSpPr txBox="1">
          <a:spLocks noChangeArrowheads="1"/>
        </xdr:cNvSpPr>
      </xdr:nvSpPr>
      <xdr:spPr bwMode="auto">
        <a:xfrm>
          <a:off x="7520940" y="5867400"/>
          <a:ext cx="1386840" cy="67818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G225"/>
  <sheetViews>
    <sheetView tabSelected="1" view="pageBreakPreview" zoomScale="115" zoomScaleNormal="130" zoomScaleSheetLayoutView="115" workbookViewId="0">
      <selection activeCell="U212" sqref="U212"/>
    </sheetView>
  </sheetViews>
  <sheetFormatPr defaultColWidth="9.140625" defaultRowHeight="12.75"/>
  <cols>
    <col min="1" max="1" width="5.7109375" style="4" customWidth="1"/>
    <col min="2" max="2" width="8.28515625" style="6" customWidth="1"/>
    <col min="3" max="3" width="40.7109375" style="5" customWidth="1"/>
    <col min="4" max="4" width="10.7109375" style="10" customWidth="1"/>
    <col min="5" max="5" width="10.7109375" style="5" customWidth="1"/>
    <col min="6" max="7" width="10.7109375" style="10" customWidth="1"/>
    <col min="8" max="16384" width="9.140625" style="5"/>
  </cols>
  <sheetData>
    <row r="1" spans="1:7" ht="14.1" customHeight="1">
      <c r="A1" s="129" t="s">
        <v>53</v>
      </c>
      <c r="B1" s="129"/>
      <c r="C1" s="129"/>
      <c r="D1" s="129"/>
      <c r="E1" s="129"/>
      <c r="F1" s="129"/>
      <c r="G1" s="129"/>
    </row>
    <row r="2" spans="1:7" ht="14.1" customHeight="1">
      <c r="A2" s="129" t="s">
        <v>54</v>
      </c>
      <c r="B2" s="129"/>
      <c r="C2" s="129"/>
      <c r="D2" s="129"/>
      <c r="E2" s="129"/>
      <c r="F2" s="129"/>
      <c r="G2" s="129"/>
    </row>
    <row r="3" spans="1:7" ht="14.1" customHeight="1">
      <c r="C3" s="7"/>
      <c r="D3" s="8"/>
      <c r="F3" s="7"/>
      <c r="G3" s="7"/>
    </row>
    <row r="4" spans="1:7" ht="14.1" customHeight="1">
      <c r="C4" s="9" t="s">
        <v>35</v>
      </c>
      <c r="D4" s="7">
        <v>2220</v>
      </c>
      <c r="E4" s="11" t="s">
        <v>0</v>
      </c>
      <c r="F4" s="7"/>
      <c r="G4" s="7"/>
    </row>
    <row r="5" spans="1:7" ht="14.1" customHeight="1">
      <c r="C5" s="9" t="s">
        <v>1</v>
      </c>
      <c r="D5" s="7">
        <v>2251</v>
      </c>
      <c r="E5" s="11" t="s">
        <v>2</v>
      </c>
      <c r="F5" s="7"/>
      <c r="G5" s="7"/>
    </row>
    <row r="6" spans="1:7" ht="27.75" customHeight="1">
      <c r="B6" s="130" t="s">
        <v>138</v>
      </c>
      <c r="C6" s="130"/>
      <c r="D6" s="14">
        <v>4220</v>
      </c>
      <c r="E6" s="73" t="s">
        <v>139</v>
      </c>
      <c r="F6" s="14"/>
      <c r="G6" s="14"/>
    </row>
    <row r="7" spans="1:7" ht="11.45" customHeight="1">
      <c r="B7" s="57"/>
      <c r="C7" s="14"/>
      <c r="E7" s="12"/>
      <c r="F7" s="13"/>
      <c r="G7" s="7"/>
    </row>
    <row r="8" spans="1:7" s="77" customFormat="1" ht="27" customHeight="1">
      <c r="A8" s="131" t="s">
        <v>161</v>
      </c>
      <c r="B8" s="131"/>
      <c r="C8" s="131"/>
      <c r="D8" s="131"/>
      <c r="E8" s="131"/>
      <c r="F8" s="131"/>
      <c r="G8" s="131"/>
    </row>
    <row r="9" spans="1:7" ht="14.1" customHeight="1">
      <c r="A9" s="97"/>
      <c r="C9" s="7"/>
      <c r="D9" s="7" t="s">
        <v>36</v>
      </c>
      <c r="E9" s="8" t="s">
        <v>37</v>
      </c>
      <c r="F9" s="8" t="s">
        <v>5</v>
      </c>
    </row>
    <row r="10" spans="1:7" ht="14.1" customHeight="1">
      <c r="A10" s="97"/>
      <c r="C10" s="93" t="s">
        <v>3</v>
      </c>
      <c r="D10" s="15">
        <f>G187</f>
        <v>223900</v>
      </c>
      <c r="E10" s="94">
        <f>G212</f>
        <v>11000</v>
      </c>
      <c r="F10" s="62">
        <f>SUM(D10:E10)</f>
        <v>234900</v>
      </c>
    </row>
    <row r="11" spans="1:7" ht="14.1" customHeight="1">
      <c r="A11" s="97"/>
      <c r="D11" s="15"/>
      <c r="E11" s="16"/>
      <c r="F11" s="7"/>
    </row>
    <row r="12" spans="1:7" ht="14.1" customHeight="1">
      <c r="A12" s="17" t="s">
        <v>34</v>
      </c>
      <c r="E12" s="10"/>
    </row>
    <row r="13" spans="1:7" s="1" customFormat="1" ht="13.7" customHeight="1">
      <c r="A13" s="2"/>
      <c r="B13" s="18"/>
      <c r="C13" s="3"/>
      <c r="D13" s="19"/>
      <c r="E13" s="19"/>
      <c r="F13" s="19"/>
      <c r="G13" s="20" t="s">
        <v>40</v>
      </c>
    </row>
    <row r="14" spans="1:7" s="76" customFormat="1" ht="27" customHeight="1">
      <c r="A14" s="118"/>
      <c r="B14" s="119"/>
      <c r="C14" s="120"/>
      <c r="D14" s="121" t="s">
        <v>55</v>
      </c>
      <c r="E14" s="122" t="s">
        <v>56</v>
      </c>
      <c r="F14" s="122" t="s">
        <v>157</v>
      </c>
      <c r="G14" s="128" t="s">
        <v>56</v>
      </c>
    </row>
    <row r="15" spans="1:7" s="77" customFormat="1">
      <c r="A15" s="2"/>
      <c r="B15" s="123" t="s">
        <v>4</v>
      </c>
      <c r="C15" s="124"/>
      <c r="D15" s="125" t="s">
        <v>140</v>
      </c>
      <c r="E15" s="125" t="s">
        <v>158</v>
      </c>
      <c r="F15" s="125" t="s">
        <v>158</v>
      </c>
      <c r="G15" s="127" t="s">
        <v>162</v>
      </c>
    </row>
    <row r="16" spans="1:7" s="77" customFormat="1" ht="6" customHeight="1">
      <c r="A16" s="104"/>
      <c r="B16" s="105"/>
      <c r="C16" s="3"/>
      <c r="D16" s="106"/>
      <c r="E16" s="106"/>
      <c r="F16" s="106"/>
      <c r="G16" s="98"/>
    </row>
    <row r="17" spans="1:7" ht="13.9" customHeight="1">
      <c r="C17" s="21" t="s">
        <v>6</v>
      </c>
      <c r="D17" s="22"/>
      <c r="E17" s="22"/>
      <c r="F17" s="22"/>
      <c r="G17" s="22"/>
    </row>
    <row r="18" spans="1:7" ht="13.9" customHeight="1">
      <c r="A18" s="4" t="s">
        <v>7</v>
      </c>
      <c r="B18" s="23">
        <v>2220</v>
      </c>
      <c r="C18" s="21" t="s">
        <v>0</v>
      </c>
      <c r="E18" s="112"/>
    </row>
    <row r="19" spans="1:7" ht="13.9" customHeight="1">
      <c r="B19" s="24">
        <v>1</v>
      </c>
      <c r="C19" s="25" t="s">
        <v>8</v>
      </c>
      <c r="E19" s="10"/>
    </row>
    <row r="20" spans="1:7" ht="13.9" customHeight="1">
      <c r="B20" s="26">
        <v>1.0009999999999999</v>
      </c>
      <c r="C20" s="21" t="s">
        <v>39</v>
      </c>
      <c r="E20" s="10"/>
    </row>
    <row r="21" spans="1:7" ht="13.9" customHeight="1">
      <c r="B21" s="24">
        <v>60</v>
      </c>
      <c r="C21" s="25" t="s">
        <v>9</v>
      </c>
      <c r="E21" s="10"/>
    </row>
    <row r="22" spans="1:7" ht="13.9" customHeight="1">
      <c r="B22" s="60" t="s">
        <v>10</v>
      </c>
      <c r="C22" s="27" t="s">
        <v>11</v>
      </c>
      <c r="D22" s="35">
        <v>1017</v>
      </c>
      <c r="E22" s="35">
        <v>1886</v>
      </c>
      <c r="F22" s="35">
        <v>1886</v>
      </c>
      <c r="G22" s="22">
        <v>1953</v>
      </c>
    </row>
    <row r="23" spans="1:7" s="1" customFormat="1" ht="14.85" customHeight="1">
      <c r="A23" s="67"/>
      <c r="B23" s="60" t="s">
        <v>97</v>
      </c>
      <c r="C23" s="67" t="s">
        <v>70</v>
      </c>
      <c r="D23" s="78">
        <v>0</v>
      </c>
      <c r="E23" s="35">
        <v>57</v>
      </c>
      <c r="F23" s="35">
        <v>57</v>
      </c>
      <c r="G23" s="35">
        <v>1</v>
      </c>
    </row>
    <row r="24" spans="1:7" s="1" customFormat="1" ht="14.85" customHeight="1">
      <c r="A24" s="67"/>
      <c r="B24" s="60" t="s">
        <v>98</v>
      </c>
      <c r="C24" s="67" t="s">
        <v>71</v>
      </c>
      <c r="D24" s="35">
        <v>776</v>
      </c>
      <c r="E24" s="35">
        <v>235</v>
      </c>
      <c r="F24" s="35">
        <v>235</v>
      </c>
      <c r="G24" s="35">
        <v>242</v>
      </c>
    </row>
    <row r="25" spans="1:7" ht="13.9" customHeight="1">
      <c r="B25" s="60" t="s">
        <v>12</v>
      </c>
      <c r="C25" s="67" t="s">
        <v>74</v>
      </c>
      <c r="D25" s="78">
        <v>0</v>
      </c>
      <c r="E25" s="35">
        <v>50</v>
      </c>
      <c r="F25" s="35">
        <v>50</v>
      </c>
      <c r="G25" s="22">
        <v>50</v>
      </c>
    </row>
    <row r="26" spans="1:7" s="1" customFormat="1" ht="12" customHeight="1">
      <c r="A26" s="67"/>
      <c r="B26" s="60" t="s">
        <v>102</v>
      </c>
      <c r="C26" s="67" t="s">
        <v>103</v>
      </c>
      <c r="D26" s="35">
        <v>997</v>
      </c>
      <c r="E26" s="35">
        <v>1500</v>
      </c>
      <c r="F26" s="35">
        <v>1500</v>
      </c>
      <c r="G26" s="35">
        <v>2067</v>
      </c>
    </row>
    <row r="27" spans="1:7" ht="13.9" customHeight="1">
      <c r="A27" s="4" t="s">
        <v>5</v>
      </c>
      <c r="B27" s="24">
        <v>60</v>
      </c>
      <c r="C27" s="25" t="s">
        <v>9</v>
      </c>
      <c r="D27" s="58">
        <f t="shared" ref="D27:G27" si="0">SUM(D22:D26)</f>
        <v>2790</v>
      </c>
      <c r="E27" s="58">
        <f t="shared" si="0"/>
        <v>3728</v>
      </c>
      <c r="F27" s="58">
        <f t="shared" si="0"/>
        <v>3728</v>
      </c>
      <c r="G27" s="58">
        <f t="shared" si="0"/>
        <v>4313</v>
      </c>
    </row>
    <row r="28" spans="1:7" ht="9.75" customHeight="1">
      <c r="B28" s="24"/>
      <c r="C28" s="25"/>
      <c r="D28" s="59"/>
      <c r="E28" s="59"/>
      <c r="F28" s="59"/>
      <c r="G28" s="59"/>
    </row>
    <row r="29" spans="1:7" ht="13.9" customHeight="1">
      <c r="B29" s="24">
        <v>61</v>
      </c>
      <c r="C29" s="28" t="s">
        <v>110</v>
      </c>
      <c r="D29" s="53"/>
      <c r="E29" s="53"/>
      <c r="F29" s="53"/>
      <c r="G29" s="53"/>
    </row>
    <row r="30" spans="1:7" ht="13.9" customHeight="1">
      <c r="B30" s="24" t="s">
        <v>151</v>
      </c>
      <c r="C30" s="25" t="s">
        <v>137</v>
      </c>
      <c r="D30" s="53">
        <v>3441</v>
      </c>
      <c r="E30" s="53">
        <v>3609</v>
      </c>
      <c r="F30" s="53">
        <v>3609</v>
      </c>
      <c r="G30" s="29">
        <v>0</v>
      </c>
    </row>
    <row r="31" spans="1:7" ht="13.9" customHeight="1">
      <c r="A31" s="4" t="s">
        <v>105</v>
      </c>
      <c r="B31" s="24">
        <v>61</v>
      </c>
      <c r="C31" s="28" t="s">
        <v>110</v>
      </c>
      <c r="D31" s="58">
        <f t="shared" ref="D31:G31" si="1">SUM(D30:D30)</f>
        <v>3441</v>
      </c>
      <c r="E31" s="58">
        <f t="shared" si="1"/>
        <v>3609</v>
      </c>
      <c r="F31" s="58">
        <f t="shared" si="1"/>
        <v>3609</v>
      </c>
      <c r="G31" s="79">
        <f t="shared" si="1"/>
        <v>0</v>
      </c>
    </row>
    <row r="32" spans="1:7" ht="9.75" customHeight="1">
      <c r="B32" s="24"/>
      <c r="C32" s="25"/>
      <c r="D32" s="29"/>
      <c r="E32" s="53"/>
      <c r="F32" s="53"/>
      <c r="G32" s="53"/>
    </row>
    <row r="33" spans="1:7" ht="13.9" customHeight="1">
      <c r="B33" s="24">
        <v>62</v>
      </c>
      <c r="C33" s="28" t="s">
        <v>69</v>
      </c>
      <c r="D33" s="53"/>
      <c r="E33" s="53"/>
      <c r="F33" s="53"/>
      <c r="G33" s="53"/>
    </row>
    <row r="34" spans="1:7" ht="13.9" customHeight="1">
      <c r="B34" s="24" t="s">
        <v>106</v>
      </c>
      <c r="C34" s="25" t="s">
        <v>103</v>
      </c>
      <c r="D34" s="29">
        <v>0</v>
      </c>
      <c r="E34" s="29">
        <v>0</v>
      </c>
      <c r="F34" s="29">
        <v>0</v>
      </c>
      <c r="G34" s="53">
        <v>16000</v>
      </c>
    </row>
    <row r="35" spans="1:7" ht="13.9" customHeight="1">
      <c r="A35" s="4" t="s">
        <v>105</v>
      </c>
      <c r="B35" s="24">
        <v>62</v>
      </c>
      <c r="C35" s="28" t="s">
        <v>69</v>
      </c>
      <c r="D35" s="79">
        <f>D34</f>
        <v>0</v>
      </c>
      <c r="E35" s="79">
        <f t="shared" ref="E35" si="2">E34</f>
        <v>0</v>
      </c>
      <c r="F35" s="79">
        <f t="shared" ref="F35" si="3">F34</f>
        <v>0</v>
      </c>
      <c r="G35" s="58">
        <f t="shared" ref="G35" si="4">G34</f>
        <v>16000</v>
      </c>
    </row>
    <row r="36" spans="1:7" ht="8.25" customHeight="1">
      <c r="B36" s="24"/>
      <c r="C36" s="28"/>
      <c r="D36" s="59"/>
      <c r="E36" s="59"/>
      <c r="F36" s="59"/>
      <c r="G36" s="59"/>
    </row>
    <row r="37" spans="1:7" ht="13.9" customHeight="1">
      <c r="B37" s="24">
        <v>64</v>
      </c>
      <c r="C37" s="28" t="s">
        <v>155</v>
      </c>
      <c r="D37" s="53"/>
      <c r="E37" s="53"/>
      <c r="F37" s="53"/>
      <c r="G37" s="53"/>
    </row>
    <row r="38" spans="1:7" ht="13.9" customHeight="1">
      <c r="B38" s="24" t="s">
        <v>156</v>
      </c>
      <c r="C38" s="25" t="s">
        <v>104</v>
      </c>
      <c r="D38" s="53">
        <v>2000</v>
      </c>
      <c r="E38" s="53">
        <v>2000</v>
      </c>
      <c r="F38" s="53">
        <v>2000</v>
      </c>
      <c r="G38" s="53">
        <v>2000</v>
      </c>
    </row>
    <row r="39" spans="1:7" ht="13.9" customHeight="1">
      <c r="A39" s="4" t="s">
        <v>105</v>
      </c>
      <c r="B39" s="24">
        <v>64</v>
      </c>
      <c r="C39" s="28" t="s">
        <v>155</v>
      </c>
      <c r="D39" s="79">
        <f>D38</f>
        <v>2000</v>
      </c>
      <c r="E39" s="58">
        <f t="shared" ref="E39:G39" si="5">E38</f>
        <v>2000</v>
      </c>
      <c r="F39" s="58">
        <f t="shared" si="5"/>
        <v>2000</v>
      </c>
      <c r="G39" s="58">
        <f t="shared" si="5"/>
        <v>2000</v>
      </c>
    </row>
    <row r="40" spans="1:7" ht="6.75" customHeight="1">
      <c r="B40" s="24"/>
      <c r="C40" s="28"/>
      <c r="D40" s="29"/>
      <c r="E40" s="53"/>
      <c r="F40" s="53"/>
      <c r="G40" s="53"/>
    </row>
    <row r="41" spans="1:7" ht="13.9" customHeight="1">
      <c r="A41" s="113"/>
      <c r="B41" s="114">
        <v>65</v>
      </c>
      <c r="C41" s="115" t="s">
        <v>163</v>
      </c>
      <c r="D41" s="29"/>
      <c r="E41" s="53"/>
      <c r="F41" s="53"/>
      <c r="G41" s="53"/>
    </row>
    <row r="42" spans="1:7" ht="13.9" customHeight="1">
      <c r="A42" s="113"/>
      <c r="B42" s="114" t="s">
        <v>164</v>
      </c>
      <c r="C42" s="116" t="s">
        <v>103</v>
      </c>
      <c r="D42" s="29">
        <v>0</v>
      </c>
      <c r="E42" s="29">
        <v>0</v>
      </c>
      <c r="F42" s="53">
        <v>2000</v>
      </c>
      <c r="G42" s="29">
        <v>0</v>
      </c>
    </row>
    <row r="43" spans="1:7" ht="13.9" customHeight="1">
      <c r="A43" s="113" t="s">
        <v>105</v>
      </c>
      <c r="B43" s="114">
        <v>65</v>
      </c>
      <c r="C43" s="115" t="s">
        <v>163</v>
      </c>
      <c r="D43" s="79">
        <f>D42</f>
        <v>0</v>
      </c>
      <c r="E43" s="79">
        <f t="shared" ref="E43:G43" si="6">E42</f>
        <v>0</v>
      </c>
      <c r="F43" s="58">
        <f t="shared" si="6"/>
        <v>2000</v>
      </c>
      <c r="G43" s="79">
        <f t="shared" si="6"/>
        <v>0</v>
      </c>
    </row>
    <row r="44" spans="1:7" ht="7.5" customHeight="1">
      <c r="A44" s="113"/>
      <c r="B44" s="114"/>
      <c r="C44" s="115"/>
      <c r="D44" s="29"/>
      <c r="E44" s="53"/>
      <c r="F44" s="53"/>
      <c r="G44" s="53"/>
    </row>
    <row r="45" spans="1:7" ht="13.9" customHeight="1">
      <c r="A45" s="113"/>
      <c r="B45" s="114">
        <v>66</v>
      </c>
      <c r="C45" s="115" t="s">
        <v>168</v>
      </c>
      <c r="D45" s="29"/>
      <c r="E45" s="53"/>
      <c r="F45" s="53"/>
      <c r="G45" s="53"/>
    </row>
    <row r="46" spans="1:7" ht="13.9" customHeight="1">
      <c r="A46" s="113"/>
      <c r="B46" s="114" t="s">
        <v>169</v>
      </c>
      <c r="C46" s="116" t="s">
        <v>170</v>
      </c>
      <c r="D46" s="29">
        <v>0</v>
      </c>
      <c r="E46" s="29">
        <v>0</v>
      </c>
      <c r="F46" s="29">
        <v>0</v>
      </c>
      <c r="G46" s="53">
        <v>3000</v>
      </c>
    </row>
    <row r="47" spans="1:7" ht="13.9" customHeight="1">
      <c r="A47" s="113" t="s">
        <v>105</v>
      </c>
      <c r="B47" s="114">
        <v>66</v>
      </c>
      <c r="C47" s="115" t="s">
        <v>168</v>
      </c>
      <c r="D47" s="79">
        <f>D46</f>
        <v>0</v>
      </c>
      <c r="E47" s="79">
        <f t="shared" ref="E47:G47" si="7">E46</f>
        <v>0</v>
      </c>
      <c r="F47" s="79">
        <f t="shared" si="7"/>
        <v>0</v>
      </c>
      <c r="G47" s="58">
        <f t="shared" si="7"/>
        <v>3000</v>
      </c>
    </row>
    <row r="48" spans="1:7" ht="13.9" customHeight="1">
      <c r="A48" s="113" t="s">
        <v>5</v>
      </c>
      <c r="B48" s="26">
        <v>1.0009999999999999</v>
      </c>
      <c r="C48" s="21" t="s">
        <v>39</v>
      </c>
      <c r="D48" s="95">
        <f>D27+D31+D35+D39+D43+D47</f>
        <v>8231</v>
      </c>
      <c r="E48" s="95">
        <f t="shared" ref="E48:G48" si="8">E27+E31+E35+E39+E43+E47</f>
        <v>9337</v>
      </c>
      <c r="F48" s="95">
        <f t="shared" si="8"/>
        <v>11337</v>
      </c>
      <c r="G48" s="95">
        <f t="shared" si="8"/>
        <v>25313</v>
      </c>
    </row>
    <row r="49" spans="1:7" ht="13.9" customHeight="1">
      <c r="A49" s="113" t="s">
        <v>5</v>
      </c>
      <c r="B49" s="24">
        <v>1</v>
      </c>
      <c r="C49" s="25" t="s">
        <v>8</v>
      </c>
      <c r="D49" s="44">
        <f t="shared" ref="D49:F49" si="9">D48</f>
        <v>8231</v>
      </c>
      <c r="E49" s="44">
        <f t="shared" si="9"/>
        <v>9337</v>
      </c>
      <c r="F49" s="44">
        <f t="shared" si="9"/>
        <v>11337</v>
      </c>
      <c r="G49" s="30">
        <f t="shared" ref="G49" si="10">G48</f>
        <v>25313</v>
      </c>
    </row>
    <row r="50" spans="1:7" ht="3.75" customHeight="1">
      <c r="B50" s="24"/>
      <c r="C50" s="25"/>
      <c r="D50" s="56"/>
      <c r="E50" s="56"/>
      <c r="F50" s="56"/>
      <c r="G50" s="56"/>
    </row>
    <row r="51" spans="1:7" ht="13.9" customHeight="1">
      <c r="B51" s="6">
        <v>60</v>
      </c>
      <c r="C51" s="25" t="s">
        <v>16</v>
      </c>
      <c r="D51" s="37"/>
      <c r="E51" s="37"/>
      <c r="F51" s="37"/>
      <c r="G51" s="37"/>
    </row>
    <row r="52" spans="1:7" ht="13.9" customHeight="1">
      <c r="B52" s="26">
        <v>60.000999999999998</v>
      </c>
      <c r="C52" s="21" t="s">
        <v>39</v>
      </c>
      <c r="D52" s="37"/>
      <c r="E52" s="37"/>
      <c r="F52" s="37"/>
      <c r="G52" s="37"/>
    </row>
    <row r="53" spans="1:7" ht="13.9" customHeight="1">
      <c r="B53" s="24">
        <v>60</v>
      </c>
      <c r="C53" s="25" t="s">
        <v>9</v>
      </c>
      <c r="D53" s="37"/>
      <c r="E53" s="37"/>
      <c r="F53" s="37"/>
      <c r="G53" s="37"/>
    </row>
    <row r="54" spans="1:7" ht="13.9" customHeight="1">
      <c r="A54" s="32"/>
      <c r="B54" s="101" t="s">
        <v>10</v>
      </c>
      <c r="C54" s="102" t="s">
        <v>11</v>
      </c>
      <c r="D54" s="38">
        <v>14523</v>
      </c>
      <c r="E54" s="38">
        <v>25420</v>
      </c>
      <c r="F54" s="38">
        <v>25420</v>
      </c>
      <c r="G54" s="103">
        <v>23332</v>
      </c>
    </row>
    <row r="55" spans="1:7" s="1" customFormat="1" ht="14.85" customHeight="1">
      <c r="A55" s="67"/>
      <c r="B55" s="60" t="s">
        <v>97</v>
      </c>
      <c r="C55" s="67" t="s">
        <v>70</v>
      </c>
      <c r="D55" s="35">
        <v>304</v>
      </c>
      <c r="E55" s="35">
        <v>762</v>
      </c>
      <c r="F55" s="35">
        <v>762</v>
      </c>
      <c r="G55" s="35">
        <v>1</v>
      </c>
    </row>
    <row r="56" spans="1:7" s="77" customFormat="1" ht="14.85" customHeight="1">
      <c r="A56" s="67"/>
      <c r="B56" s="60" t="s">
        <v>98</v>
      </c>
      <c r="C56" s="67" t="s">
        <v>71</v>
      </c>
      <c r="D56" s="35">
        <v>11619</v>
      </c>
      <c r="E56" s="35">
        <v>3404</v>
      </c>
      <c r="F56" s="35">
        <v>3404</v>
      </c>
      <c r="G56" s="35">
        <v>3104</v>
      </c>
    </row>
    <row r="57" spans="1:7" s="1" customFormat="1" ht="14.85" customHeight="1">
      <c r="A57" s="67"/>
      <c r="B57" s="60" t="s">
        <v>99</v>
      </c>
      <c r="C57" s="67" t="s">
        <v>72</v>
      </c>
      <c r="D57" s="78">
        <v>0</v>
      </c>
      <c r="E57" s="35">
        <v>1</v>
      </c>
      <c r="F57" s="35">
        <v>1</v>
      </c>
      <c r="G57" s="35">
        <v>1</v>
      </c>
    </row>
    <row r="58" spans="1:7" s="1" customFormat="1" ht="14.85" customHeight="1">
      <c r="A58" s="67"/>
      <c r="B58" s="60" t="s">
        <v>100</v>
      </c>
      <c r="C58" s="67" t="s">
        <v>73</v>
      </c>
      <c r="D58" s="78">
        <v>0</v>
      </c>
      <c r="E58" s="35">
        <v>1</v>
      </c>
      <c r="F58" s="35">
        <v>1</v>
      </c>
      <c r="G58" s="35">
        <v>1</v>
      </c>
    </row>
    <row r="59" spans="1:7" ht="13.9" customHeight="1">
      <c r="B59" s="60" t="s">
        <v>12</v>
      </c>
      <c r="C59" s="67" t="s">
        <v>74</v>
      </c>
      <c r="D59" s="35">
        <v>73</v>
      </c>
      <c r="E59" s="35">
        <v>274</v>
      </c>
      <c r="F59" s="35">
        <v>274</v>
      </c>
      <c r="G59" s="22">
        <v>274</v>
      </c>
    </row>
    <row r="60" spans="1:7" ht="13.9" customHeight="1">
      <c r="B60" s="60" t="s">
        <v>101</v>
      </c>
      <c r="C60" s="67" t="s">
        <v>75</v>
      </c>
      <c r="D60" s="78">
        <v>0</v>
      </c>
      <c r="E60" s="35">
        <v>1</v>
      </c>
      <c r="F60" s="35">
        <v>1</v>
      </c>
      <c r="G60" s="35">
        <v>1</v>
      </c>
    </row>
    <row r="61" spans="1:7" ht="13.9" customHeight="1">
      <c r="B61" s="60" t="s">
        <v>14</v>
      </c>
      <c r="C61" s="27" t="s">
        <v>15</v>
      </c>
      <c r="D61" s="107">
        <v>699</v>
      </c>
      <c r="E61" s="53">
        <v>2206</v>
      </c>
      <c r="F61" s="53">
        <v>2206</v>
      </c>
      <c r="G61" s="22">
        <v>2206</v>
      </c>
    </row>
    <row r="62" spans="1:7" s="1" customFormat="1" ht="14.85" customHeight="1">
      <c r="A62" s="67"/>
      <c r="B62" s="60" t="s">
        <v>94</v>
      </c>
      <c r="C62" s="67" t="s">
        <v>76</v>
      </c>
      <c r="D62" s="35">
        <v>799</v>
      </c>
      <c r="E62" s="35">
        <v>1</v>
      </c>
      <c r="F62" s="35">
        <v>1</v>
      </c>
      <c r="G62" s="35">
        <v>1</v>
      </c>
    </row>
    <row r="63" spans="1:7" s="1" customFormat="1" ht="14.85" customHeight="1">
      <c r="A63" s="67"/>
      <c r="B63" s="60" t="s">
        <v>152</v>
      </c>
      <c r="C63" s="67" t="s">
        <v>153</v>
      </c>
      <c r="D63" s="35">
        <v>2498</v>
      </c>
      <c r="E63" s="35">
        <v>3100</v>
      </c>
      <c r="F63" s="35">
        <v>3100</v>
      </c>
      <c r="G63" s="78">
        <v>0</v>
      </c>
    </row>
    <row r="64" spans="1:7" s="1" customFormat="1" ht="14.85" customHeight="1">
      <c r="A64" s="67"/>
      <c r="B64" s="60" t="s">
        <v>111</v>
      </c>
      <c r="C64" s="67" t="s">
        <v>113</v>
      </c>
      <c r="D64" s="35">
        <v>695</v>
      </c>
      <c r="E64" s="35">
        <v>1</v>
      </c>
      <c r="F64" s="35">
        <v>1</v>
      </c>
      <c r="G64" s="35">
        <v>1</v>
      </c>
    </row>
    <row r="65" spans="1:7" ht="13.9" customHeight="1">
      <c r="B65" s="24" t="s">
        <v>102</v>
      </c>
      <c r="C65" s="25" t="s">
        <v>103</v>
      </c>
      <c r="D65" s="53">
        <v>273</v>
      </c>
      <c r="E65" s="53">
        <v>863</v>
      </c>
      <c r="F65" s="53">
        <f>863+451</f>
        <v>1314</v>
      </c>
      <c r="G65" s="53">
        <v>4170</v>
      </c>
    </row>
    <row r="66" spans="1:7" ht="13.9" customHeight="1">
      <c r="A66" s="4" t="s">
        <v>5</v>
      </c>
      <c r="B66" s="24">
        <v>60</v>
      </c>
      <c r="C66" s="25" t="s">
        <v>9</v>
      </c>
      <c r="D66" s="74">
        <f t="shared" ref="D66:G66" si="11">SUM(D54:D65)</f>
        <v>31483</v>
      </c>
      <c r="E66" s="74">
        <f t="shared" si="11"/>
        <v>36034</v>
      </c>
      <c r="F66" s="74">
        <f t="shared" si="11"/>
        <v>36485</v>
      </c>
      <c r="G66" s="74">
        <f t="shared" si="11"/>
        <v>33092</v>
      </c>
    </row>
    <row r="67" spans="1:7" ht="8.25" customHeight="1">
      <c r="B67" s="24"/>
      <c r="C67" s="25"/>
      <c r="D67" s="107"/>
      <c r="E67" s="107"/>
      <c r="F67" s="107"/>
      <c r="G67" s="107"/>
    </row>
    <row r="68" spans="1:7" s="77" customFormat="1" ht="13.9" customHeight="1">
      <c r="A68" s="67"/>
      <c r="B68" s="71" t="s">
        <v>166</v>
      </c>
      <c r="C68" s="67" t="s">
        <v>165</v>
      </c>
      <c r="D68" s="35"/>
      <c r="E68" s="35"/>
      <c r="F68" s="35"/>
      <c r="G68" s="35"/>
    </row>
    <row r="69" spans="1:7" s="77" customFormat="1">
      <c r="A69" s="67"/>
      <c r="B69" s="117" t="s">
        <v>167</v>
      </c>
      <c r="C69" s="67" t="s">
        <v>126</v>
      </c>
      <c r="D69" s="78">
        <v>0</v>
      </c>
      <c r="E69" s="78">
        <v>0</v>
      </c>
      <c r="F69" s="78">
        <v>0</v>
      </c>
      <c r="G69" s="35">
        <v>1992</v>
      </c>
    </row>
    <row r="70" spans="1:7" s="77" customFormat="1" ht="13.9" customHeight="1">
      <c r="A70" s="67" t="s">
        <v>5</v>
      </c>
      <c r="B70" s="71" t="s">
        <v>166</v>
      </c>
      <c r="C70" s="67" t="s">
        <v>165</v>
      </c>
      <c r="D70" s="80">
        <f>D69</f>
        <v>0</v>
      </c>
      <c r="E70" s="80">
        <f t="shared" ref="E70:G70" si="12">E69</f>
        <v>0</v>
      </c>
      <c r="F70" s="80">
        <f t="shared" si="12"/>
        <v>0</v>
      </c>
      <c r="G70" s="44">
        <f t="shared" si="12"/>
        <v>1992</v>
      </c>
    </row>
    <row r="71" spans="1:7" ht="13.9" customHeight="1">
      <c r="A71" s="4" t="s">
        <v>5</v>
      </c>
      <c r="B71" s="26">
        <v>60.000999999999998</v>
      </c>
      <c r="C71" s="21" t="s">
        <v>39</v>
      </c>
      <c r="D71" s="33">
        <f>D66+D70</f>
        <v>31483</v>
      </c>
      <c r="E71" s="33">
        <f t="shared" ref="E71:G71" si="13">E66+E70</f>
        <v>36034</v>
      </c>
      <c r="F71" s="33">
        <f t="shared" si="13"/>
        <v>36485</v>
      </c>
      <c r="G71" s="33">
        <f t="shared" si="13"/>
        <v>35084</v>
      </c>
    </row>
    <row r="72" spans="1:7" ht="9" customHeight="1">
      <c r="B72" s="26"/>
      <c r="C72" s="21"/>
      <c r="D72" s="34"/>
      <c r="E72" s="35"/>
      <c r="F72" s="34"/>
      <c r="G72" s="34"/>
    </row>
    <row r="73" spans="1:7" ht="14.1" customHeight="1">
      <c r="B73" s="26">
        <v>60.100999999999999</v>
      </c>
      <c r="C73" s="21" t="s">
        <v>17</v>
      </c>
      <c r="D73" s="37"/>
      <c r="E73" s="37"/>
      <c r="F73" s="37"/>
      <c r="G73" s="37"/>
    </row>
    <row r="74" spans="1:7" ht="14.1" customHeight="1">
      <c r="B74" s="66" t="s">
        <v>18</v>
      </c>
      <c r="C74" s="25" t="s">
        <v>11</v>
      </c>
      <c r="D74" s="35">
        <v>403</v>
      </c>
      <c r="E74" s="35">
        <v>964</v>
      </c>
      <c r="F74" s="35">
        <v>964</v>
      </c>
      <c r="G74" s="22">
        <v>3602</v>
      </c>
    </row>
    <row r="75" spans="1:7" s="1" customFormat="1" ht="14.1" customHeight="1">
      <c r="A75" s="67"/>
      <c r="B75" s="71" t="s">
        <v>77</v>
      </c>
      <c r="C75" s="67" t="s">
        <v>70</v>
      </c>
      <c r="D75" s="78">
        <v>0</v>
      </c>
      <c r="E75" s="35">
        <v>29</v>
      </c>
      <c r="F75" s="35">
        <v>29</v>
      </c>
      <c r="G75" s="35">
        <v>1</v>
      </c>
    </row>
    <row r="76" spans="1:7" s="1" customFormat="1" ht="14.1" customHeight="1">
      <c r="A76" s="67"/>
      <c r="B76" s="71" t="s">
        <v>78</v>
      </c>
      <c r="C76" s="67" t="s">
        <v>71</v>
      </c>
      <c r="D76" s="35">
        <v>253</v>
      </c>
      <c r="E76" s="35">
        <v>117</v>
      </c>
      <c r="F76" s="35">
        <v>117</v>
      </c>
      <c r="G76" s="35">
        <v>548</v>
      </c>
    </row>
    <row r="77" spans="1:7" s="1" customFormat="1" ht="14.1" customHeight="1">
      <c r="A77" s="67"/>
      <c r="B77" s="71" t="s">
        <v>127</v>
      </c>
      <c r="C77" s="67" t="s">
        <v>128</v>
      </c>
      <c r="D77" s="35">
        <v>7250</v>
      </c>
      <c r="E77" s="35">
        <v>10000</v>
      </c>
      <c r="F77" s="35">
        <v>10000</v>
      </c>
      <c r="G77" s="35">
        <v>10000</v>
      </c>
    </row>
    <row r="78" spans="1:7" ht="9.75" customHeight="1">
      <c r="B78" s="61"/>
      <c r="C78" s="63"/>
      <c r="D78" s="53"/>
      <c r="E78" s="53"/>
      <c r="F78" s="53"/>
      <c r="G78" s="35"/>
    </row>
    <row r="79" spans="1:7" ht="13.9" customHeight="1">
      <c r="B79" s="111">
        <v>60</v>
      </c>
      <c r="C79" s="63" t="s">
        <v>57</v>
      </c>
      <c r="D79" s="53"/>
      <c r="E79" s="53"/>
      <c r="F79" s="53"/>
      <c r="G79" s="35"/>
    </row>
    <row r="80" spans="1:7" ht="13.9" customHeight="1">
      <c r="B80" s="61" t="s">
        <v>102</v>
      </c>
      <c r="C80" s="63" t="s">
        <v>126</v>
      </c>
      <c r="D80" s="95">
        <v>13044</v>
      </c>
      <c r="E80" s="82">
        <v>0</v>
      </c>
      <c r="F80" s="82">
        <v>0</v>
      </c>
      <c r="G80" s="81">
        <v>0</v>
      </c>
    </row>
    <row r="81" spans="1:7" ht="13.9" customHeight="1">
      <c r="A81" s="4" t="s">
        <v>5</v>
      </c>
      <c r="B81" s="111">
        <v>60</v>
      </c>
      <c r="C81" s="63" t="s">
        <v>57</v>
      </c>
      <c r="D81" s="95">
        <f t="shared" ref="D81:G81" si="14">D80</f>
        <v>13044</v>
      </c>
      <c r="E81" s="82">
        <f t="shared" si="14"/>
        <v>0</v>
      </c>
      <c r="F81" s="82">
        <f t="shared" si="14"/>
        <v>0</v>
      </c>
      <c r="G81" s="82">
        <f t="shared" si="14"/>
        <v>0</v>
      </c>
    </row>
    <row r="82" spans="1:7" ht="13.9" customHeight="1">
      <c r="A82" s="4" t="s">
        <v>5</v>
      </c>
      <c r="B82" s="26">
        <v>60.100999999999999</v>
      </c>
      <c r="C82" s="21" t="s">
        <v>17</v>
      </c>
      <c r="D82" s="30">
        <f t="shared" ref="D82:G82" si="15">SUM(D74:D77)+D81</f>
        <v>20950</v>
      </c>
      <c r="E82" s="30">
        <f t="shared" si="15"/>
        <v>11110</v>
      </c>
      <c r="F82" s="30">
        <f t="shared" si="15"/>
        <v>11110</v>
      </c>
      <c r="G82" s="30">
        <f t="shared" si="15"/>
        <v>14151</v>
      </c>
    </row>
    <row r="83" spans="1:7" ht="7.5" customHeight="1">
      <c r="B83" s="23"/>
      <c r="C83" s="21"/>
      <c r="D83" s="56"/>
      <c r="E83" s="56"/>
      <c r="F83" s="56"/>
      <c r="G83" s="56"/>
    </row>
    <row r="84" spans="1:7" ht="13.9" customHeight="1">
      <c r="B84" s="26">
        <v>60.101999999999997</v>
      </c>
      <c r="C84" s="21" t="s">
        <v>19</v>
      </c>
      <c r="D84" s="37"/>
      <c r="E84" s="37"/>
      <c r="F84" s="37"/>
      <c r="G84" s="37"/>
    </row>
    <row r="85" spans="1:7" ht="13.9" customHeight="1">
      <c r="B85" s="36">
        <v>0.44</v>
      </c>
      <c r="C85" s="25" t="s">
        <v>20</v>
      </c>
      <c r="D85" s="37"/>
      <c r="E85" s="37"/>
      <c r="F85" s="37"/>
      <c r="G85" s="37"/>
    </row>
    <row r="86" spans="1:7" ht="13.9" customHeight="1">
      <c r="B86" s="61" t="s">
        <v>21</v>
      </c>
      <c r="C86" s="25" t="s">
        <v>11</v>
      </c>
      <c r="D86" s="53">
        <v>800</v>
      </c>
      <c r="E86" s="53">
        <v>1794</v>
      </c>
      <c r="F86" s="53">
        <f>1794-490</f>
        <v>1304</v>
      </c>
      <c r="G86" s="22">
        <v>1356</v>
      </c>
    </row>
    <row r="87" spans="1:7" ht="13.9" customHeight="1">
      <c r="B87" s="61" t="s">
        <v>50</v>
      </c>
      <c r="C87" s="25" t="s">
        <v>51</v>
      </c>
      <c r="D87" s="53">
        <v>25621</v>
      </c>
      <c r="E87" s="53">
        <v>24859</v>
      </c>
      <c r="F87" s="53">
        <f>24859+339</f>
        <v>25198</v>
      </c>
      <c r="G87" s="22">
        <v>23569</v>
      </c>
    </row>
    <row r="88" spans="1:7" s="1" customFormat="1" ht="14.85" customHeight="1">
      <c r="A88" s="67"/>
      <c r="B88" s="71" t="s">
        <v>80</v>
      </c>
      <c r="C88" s="67" t="s">
        <v>70</v>
      </c>
      <c r="D88" s="78">
        <v>0</v>
      </c>
      <c r="E88" s="35">
        <v>54</v>
      </c>
      <c r="F88" s="35">
        <v>54</v>
      </c>
      <c r="G88" s="35">
        <v>1</v>
      </c>
    </row>
    <row r="89" spans="1:7" s="1" customFormat="1" ht="14.85" customHeight="1">
      <c r="A89" s="67"/>
      <c r="B89" s="71" t="s">
        <v>81</v>
      </c>
      <c r="C89" s="67" t="s">
        <v>71</v>
      </c>
      <c r="D89" s="35">
        <v>362</v>
      </c>
      <c r="E89" s="35">
        <v>217</v>
      </c>
      <c r="F89" s="35">
        <v>217</v>
      </c>
      <c r="G89" s="35">
        <v>176</v>
      </c>
    </row>
    <row r="90" spans="1:7" ht="13.9" customHeight="1">
      <c r="B90" s="61" t="s">
        <v>22</v>
      </c>
      <c r="C90" s="67" t="s">
        <v>74</v>
      </c>
      <c r="D90" s="29">
        <v>0</v>
      </c>
      <c r="E90" s="53">
        <v>32</v>
      </c>
      <c r="F90" s="53">
        <v>32</v>
      </c>
      <c r="G90" s="22">
        <v>32</v>
      </c>
    </row>
    <row r="91" spans="1:7" ht="13.9" customHeight="1">
      <c r="B91" s="61" t="s">
        <v>23</v>
      </c>
      <c r="C91" s="25" t="s">
        <v>15</v>
      </c>
      <c r="D91" s="53">
        <v>272</v>
      </c>
      <c r="E91" s="53">
        <v>706</v>
      </c>
      <c r="F91" s="53">
        <v>706</v>
      </c>
      <c r="G91" s="35">
        <v>706</v>
      </c>
    </row>
    <row r="92" spans="1:7" s="1" customFormat="1" ht="14.85" customHeight="1">
      <c r="A92" s="67"/>
      <c r="B92" s="71" t="s">
        <v>79</v>
      </c>
      <c r="C92" s="67" t="s">
        <v>76</v>
      </c>
      <c r="D92" s="78">
        <v>0</v>
      </c>
      <c r="E92" s="35">
        <v>1</v>
      </c>
      <c r="F92" s="35">
        <v>1</v>
      </c>
      <c r="G92" s="35">
        <v>1</v>
      </c>
    </row>
    <row r="93" spans="1:7" s="1" customFormat="1" ht="14.85" customHeight="1">
      <c r="A93" s="67"/>
      <c r="B93" s="71" t="s">
        <v>112</v>
      </c>
      <c r="C93" s="67" t="s">
        <v>113</v>
      </c>
      <c r="D93" s="81">
        <v>0</v>
      </c>
      <c r="E93" s="38">
        <v>1</v>
      </c>
      <c r="F93" s="38">
        <v>1</v>
      </c>
      <c r="G93" s="38">
        <v>2686</v>
      </c>
    </row>
    <row r="94" spans="1:7" ht="13.9" customHeight="1">
      <c r="A94" s="4" t="s">
        <v>5</v>
      </c>
      <c r="B94" s="36">
        <v>0.44</v>
      </c>
      <c r="C94" s="25" t="s">
        <v>20</v>
      </c>
      <c r="D94" s="33">
        <f t="shared" ref="D94:G94" si="16">SUM(D86:D93)</f>
        <v>27055</v>
      </c>
      <c r="E94" s="33">
        <f t="shared" si="16"/>
        <v>27664</v>
      </c>
      <c r="F94" s="33">
        <f t="shared" si="16"/>
        <v>27513</v>
      </c>
      <c r="G94" s="33">
        <f t="shared" si="16"/>
        <v>28527</v>
      </c>
    </row>
    <row r="95" spans="1:7" ht="9.75" customHeight="1">
      <c r="B95" s="36"/>
      <c r="C95" s="25"/>
      <c r="D95" s="34"/>
      <c r="E95" s="35"/>
      <c r="F95" s="34"/>
      <c r="G95" s="34"/>
    </row>
    <row r="96" spans="1:7" ht="13.9" customHeight="1">
      <c r="B96" s="41">
        <v>46</v>
      </c>
      <c r="C96" s="42" t="s">
        <v>67</v>
      </c>
      <c r="D96" s="34"/>
      <c r="E96" s="35"/>
      <c r="F96" s="34"/>
      <c r="G96" s="34"/>
    </row>
    <row r="97" spans="1:7" ht="13.9" customHeight="1">
      <c r="B97" s="66" t="s">
        <v>41</v>
      </c>
      <c r="C97" s="25" t="s">
        <v>11</v>
      </c>
      <c r="D97" s="35">
        <v>2517</v>
      </c>
      <c r="E97" s="35">
        <v>4278</v>
      </c>
      <c r="F97" s="35">
        <v>4278</v>
      </c>
      <c r="G97" s="34">
        <v>4436</v>
      </c>
    </row>
    <row r="98" spans="1:7" s="1" customFormat="1" ht="14.85" customHeight="1">
      <c r="A98" s="67"/>
      <c r="B98" s="71" t="s">
        <v>82</v>
      </c>
      <c r="C98" s="67" t="s">
        <v>70</v>
      </c>
      <c r="D98" s="35">
        <v>62</v>
      </c>
      <c r="E98" s="35">
        <v>130</v>
      </c>
      <c r="F98" s="35">
        <v>130</v>
      </c>
      <c r="G98" s="35">
        <v>1</v>
      </c>
    </row>
    <row r="99" spans="1:7" s="1" customFormat="1" ht="14.85" customHeight="1">
      <c r="A99" s="67"/>
      <c r="B99" s="71" t="s">
        <v>83</v>
      </c>
      <c r="C99" s="67" t="s">
        <v>71</v>
      </c>
      <c r="D99" s="35">
        <v>1862</v>
      </c>
      <c r="E99" s="35">
        <v>537</v>
      </c>
      <c r="F99" s="35">
        <v>537</v>
      </c>
      <c r="G99" s="35">
        <v>553</v>
      </c>
    </row>
    <row r="100" spans="1:7" ht="13.9" customHeight="1">
      <c r="B100" s="66" t="s">
        <v>42</v>
      </c>
      <c r="C100" s="67" t="s">
        <v>74</v>
      </c>
      <c r="D100" s="35">
        <v>15</v>
      </c>
      <c r="E100" s="35">
        <v>32</v>
      </c>
      <c r="F100" s="35">
        <v>32</v>
      </c>
      <c r="G100" s="34">
        <v>32</v>
      </c>
    </row>
    <row r="101" spans="1:7" ht="13.9" customHeight="1">
      <c r="B101" s="66" t="s">
        <v>43</v>
      </c>
      <c r="C101" s="25" t="s">
        <v>15</v>
      </c>
      <c r="D101" s="35">
        <v>107</v>
      </c>
      <c r="E101" s="35">
        <v>498</v>
      </c>
      <c r="F101" s="35">
        <v>498</v>
      </c>
      <c r="G101" s="34">
        <v>498</v>
      </c>
    </row>
    <row r="102" spans="1:7" s="1" customFormat="1" ht="14.85" customHeight="1">
      <c r="A102" s="67"/>
      <c r="B102" s="71" t="s">
        <v>84</v>
      </c>
      <c r="C102" s="67" t="s">
        <v>76</v>
      </c>
      <c r="D102" s="35">
        <v>146</v>
      </c>
      <c r="E102" s="35">
        <v>1</v>
      </c>
      <c r="F102" s="35">
        <v>1</v>
      </c>
      <c r="G102" s="35">
        <v>1</v>
      </c>
    </row>
    <row r="103" spans="1:7" s="1" customFormat="1" ht="14.85" customHeight="1">
      <c r="A103" s="67"/>
      <c r="B103" s="71" t="s">
        <v>114</v>
      </c>
      <c r="C103" s="67" t="s">
        <v>113</v>
      </c>
      <c r="D103" s="35">
        <v>48</v>
      </c>
      <c r="E103" s="35">
        <v>1</v>
      </c>
      <c r="F103" s="35">
        <v>1</v>
      </c>
      <c r="G103" s="35">
        <v>1</v>
      </c>
    </row>
    <row r="104" spans="1:7" ht="13.9" customHeight="1">
      <c r="A104" s="32" t="s">
        <v>5</v>
      </c>
      <c r="B104" s="99">
        <v>46</v>
      </c>
      <c r="C104" s="100" t="s">
        <v>67</v>
      </c>
      <c r="D104" s="44">
        <f t="shared" ref="D104:G104" si="17">SUM(D97:D103)</f>
        <v>4757</v>
      </c>
      <c r="E104" s="44">
        <f t="shared" si="17"/>
        <v>5477</v>
      </c>
      <c r="F104" s="44">
        <f t="shared" si="17"/>
        <v>5477</v>
      </c>
      <c r="G104" s="44">
        <f t="shared" si="17"/>
        <v>5522</v>
      </c>
    </row>
    <row r="105" spans="1:7" ht="1.5" customHeight="1">
      <c r="B105" s="36"/>
      <c r="C105" s="25"/>
      <c r="D105" s="35"/>
      <c r="E105" s="35"/>
      <c r="F105" s="35"/>
      <c r="G105" s="34"/>
    </row>
    <row r="106" spans="1:7" ht="13.5" customHeight="1">
      <c r="B106" s="39">
        <v>47</v>
      </c>
      <c r="C106" s="40" t="s">
        <v>68</v>
      </c>
      <c r="D106" s="35"/>
      <c r="E106" s="35"/>
      <c r="F106" s="35"/>
      <c r="G106" s="34"/>
    </row>
    <row r="107" spans="1:7" ht="13.5" customHeight="1">
      <c r="B107" s="66" t="s">
        <v>44</v>
      </c>
      <c r="C107" s="25" t="s">
        <v>11</v>
      </c>
      <c r="D107" s="35">
        <v>831</v>
      </c>
      <c r="E107" s="35">
        <v>1414</v>
      </c>
      <c r="F107" s="35">
        <v>1414</v>
      </c>
      <c r="G107" s="34">
        <v>1455</v>
      </c>
    </row>
    <row r="108" spans="1:7" s="1" customFormat="1" ht="13.5" customHeight="1">
      <c r="A108" s="67"/>
      <c r="B108" s="71" t="s">
        <v>85</v>
      </c>
      <c r="C108" s="67" t="s">
        <v>70</v>
      </c>
      <c r="D108" s="78">
        <v>0</v>
      </c>
      <c r="E108" s="35">
        <v>43</v>
      </c>
      <c r="F108" s="35">
        <v>43</v>
      </c>
      <c r="G108" s="35">
        <v>1</v>
      </c>
    </row>
    <row r="109" spans="1:7" s="1" customFormat="1" ht="13.5" customHeight="1">
      <c r="A109" s="67"/>
      <c r="B109" s="71" t="s">
        <v>86</v>
      </c>
      <c r="C109" s="67" t="s">
        <v>71</v>
      </c>
      <c r="D109" s="35">
        <v>650</v>
      </c>
      <c r="E109" s="35">
        <v>189</v>
      </c>
      <c r="F109" s="35">
        <v>189</v>
      </c>
      <c r="G109" s="35">
        <v>190</v>
      </c>
    </row>
    <row r="110" spans="1:7" ht="13.5" customHeight="1">
      <c r="B110" s="66" t="s">
        <v>45</v>
      </c>
      <c r="C110" s="67" t="s">
        <v>74</v>
      </c>
      <c r="D110" s="35">
        <v>33</v>
      </c>
      <c r="E110" s="35">
        <v>33</v>
      </c>
      <c r="F110" s="35">
        <v>33</v>
      </c>
      <c r="G110" s="34">
        <v>33</v>
      </c>
    </row>
    <row r="111" spans="1:7" ht="13.5" customHeight="1">
      <c r="B111" s="66" t="s">
        <v>46</v>
      </c>
      <c r="C111" s="25" t="s">
        <v>15</v>
      </c>
      <c r="D111" s="35">
        <v>106</v>
      </c>
      <c r="E111" s="35">
        <v>348</v>
      </c>
      <c r="F111" s="35">
        <v>348</v>
      </c>
      <c r="G111" s="34">
        <v>348</v>
      </c>
    </row>
    <row r="112" spans="1:7" s="1" customFormat="1" ht="13.5" customHeight="1">
      <c r="A112" s="67"/>
      <c r="B112" s="71" t="s">
        <v>87</v>
      </c>
      <c r="C112" s="67" t="s">
        <v>76</v>
      </c>
      <c r="D112" s="35">
        <f>173-1</f>
        <v>172</v>
      </c>
      <c r="E112" s="35">
        <v>1</v>
      </c>
      <c r="F112" s="35">
        <v>1</v>
      </c>
      <c r="G112" s="35">
        <v>1</v>
      </c>
    </row>
    <row r="113" spans="1:7" s="1" customFormat="1" ht="13.5" customHeight="1">
      <c r="A113" s="67"/>
      <c r="B113" s="71" t="s">
        <v>115</v>
      </c>
      <c r="C113" s="67" t="s">
        <v>113</v>
      </c>
      <c r="D113" s="38">
        <v>71</v>
      </c>
      <c r="E113" s="38">
        <v>1</v>
      </c>
      <c r="F113" s="38">
        <v>1</v>
      </c>
      <c r="G113" s="38">
        <v>1</v>
      </c>
    </row>
    <row r="114" spans="1:7" ht="13.5" customHeight="1">
      <c r="A114" s="4" t="s">
        <v>5</v>
      </c>
      <c r="B114" s="41">
        <v>47</v>
      </c>
      <c r="C114" s="42" t="s">
        <v>68</v>
      </c>
      <c r="D114" s="38">
        <f t="shared" ref="D114:G114" si="18">SUM(D107:D113)</f>
        <v>1863</v>
      </c>
      <c r="E114" s="38">
        <f t="shared" si="18"/>
        <v>2029</v>
      </c>
      <c r="F114" s="38">
        <f t="shared" si="18"/>
        <v>2029</v>
      </c>
      <c r="G114" s="38">
        <f t="shared" si="18"/>
        <v>2029</v>
      </c>
    </row>
    <row r="115" spans="1:7" ht="9.9499999999999993" customHeight="1">
      <c r="B115" s="39"/>
      <c r="C115" s="40"/>
      <c r="D115" s="35"/>
      <c r="E115" s="35"/>
      <c r="F115" s="35"/>
      <c r="G115" s="34"/>
    </row>
    <row r="116" spans="1:7" ht="13.9" customHeight="1">
      <c r="B116" s="41">
        <v>48</v>
      </c>
      <c r="C116" s="42" t="s">
        <v>66</v>
      </c>
      <c r="D116" s="35"/>
      <c r="E116" s="35"/>
      <c r="F116" s="35"/>
      <c r="G116" s="34"/>
    </row>
    <row r="117" spans="1:7" ht="14.1" customHeight="1">
      <c r="B117" s="61" t="s">
        <v>47</v>
      </c>
      <c r="C117" s="25" t="s">
        <v>11</v>
      </c>
      <c r="D117" s="35">
        <f>3537-1</f>
        <v>3536</v>
      </c>
      <c r="E117" s="35">
        <v>6178</v>
      </c>
      <c r="F117" s="35">
        <v>6178</v>
      </c>
      <c r="G117" s="34">
        <v>6397</v>
      </c>
    </row>
    <row r="118" spans="1:7" s="1" customFormat="1" ht="14.1" customHeight="1">
      <c r="A118" s="67"/>
      <c r="B118" s="71" t="s">
        <v>88</v>
      </c>
      <c r="C118" s="67" t="s">
        <v>70</v>
      </c>
      <c r="D118" s="78">
        <v>0</v>
      </c>
      <c r="E118" s="35">
        <v>187</v>
      </c>
      <c r="F118" s="35">
        <v>187</v>
      </c>
      <c r="G118" s="35">
        <v>1</v>
      </c>
    </row>
    <row r="119" spans="1:7" s="1" customFormat="1" ht="14.1" customHeight="1">
      <c r="A119" s="67"/>
      <c r="B119" s="71" t="s">
        <v>89</v>
      </c>
      <c r="C119" s="67" t="s">
        <v>71</v>
      </c>
      <c r="D119" s="35">
        <v>2646</v>
      </c>
      <c r="E119" s="35">
        <v>840</v>
      </c>
      <c r="F119" s="35">
        <v>840</v>
      </c>
      <c r="G119" s="35">
        <v>860</v>
      </c>
    </row>
    <row r="120" spans="1:7" ht="14.1" customHeight="1">
      <c r="B120" s="66" t="s">
        <v>125</v>
      </c>
      <c r="C120" s="67" t="s">
        <v>74</v>
      </c>
      <c r="D120" s="35">
        <v>33</v>
      </c>
      <c r="E120" s="35">
        <v>33</v>
      </c>
      <c r="F120" s="35">
        <v>33</v>
      </c>
      <c r="G120" s="34">
        <v>33</v>
      </c>
    </row>
    <row r="121" spans="1:7" ht="14.1" customHeight="1">
      <c r="B121" s="61" t="s">
        <v>48</v>
      </c>
      <c r="C121" s="25" t="s">
        <v>15</v>
      </c>
      <c r="D121" s="35">
        <v>116</v>
      </c>
      <c r="E121" s="35">
        <v>448</v>
      </c>
      <c r="F121" s="35">
        <v>448</v>
      </c>
      <c r="G121" s="34">
        <v>448</v>
      </c>
    </row>
    <row r="122" spans="1:7" s="1" customFormat="1" ht="14.1" customHeight="1">
      <c r="A122" s="67"/>
      <c r="B122" s="71" t="s">
        <v>90</v>
      </c>
      <c r="C122" s="67" t="s">
        <v>76</v>
      </c>
      <c r="D122" s="35">
        <v>215</v>
      </c>
      <c r="E122" s="35">
        <v>1</v>
      </c>
      <c r="F122" s="35">
        <v>1</v>
      </c>
      <c r="G122" s="35">
        <v>1</v>
      </c>
    </row>
    <row r="123" spans="1:7" s="1" customFormat="1" ht="14.1" customHeight="1">
      <c r="A123" s="67"/>
      <c r="B123" s="71" t="s">
        <v>116</v>
      </c>
      <c r="C123" s="67" t="s">
        <v>113</v>
      </c>
      <c r="D123" s="38">
        <v>80</v>
      </c>
      <c r="E123" s="38">
        <v>1</v>
      </c>
      <c r="F123" s="38">
        <v>1</v>
      </c>
      <c r="G123" s="38">
        <v>1</v>
      </c>
    </row>
    <row r="124" spans="1:7" ht="13.9" customHeight="1">
      <c r="A124" s="4" t="s">
        <v>5</v>
      </c>
      <c r="B124" s="41">
        <v>48</v>
      </c>
      <c r="C124" s="42" t="s">
        <v>66</v>
      </c>
      <c r="D124" s="44">
        <f t="shared" ref="D124:G124" si="19">SUM(D117:D123)</f>
        <v>6626</v>
      </c>
      <c r="E124" s="44">
        <f t="shared" si="19"/>
        <v>7688</v>
      </c>
      <c r="F124" s="44">
        <f t="shared" si="19"/>
        <v>7688</v>
      </c>
      <c r="G124" s="44">
        <f t="shared" si="19"/>
        <v>7741</v>
      </c>
    </row>
    <row r="125" spans="1:7" ht="9.9499999999999993" customHeight="1">
      <c r="B125" s="41"/>
      <c r="C125" s="42"/>
      <c r="D125" s="64"/>
      <c r="E125" s="64"/>
      <c r="F125" s="64"/>
      <c r="G125" s="65"/>
    </row>
    <row r="126" spans="1:7" ht="13.5" customHeight="1">
      <c r="B126" s="41">
        <v>49</v>
      </c>
      <c r="C126" s="42" t="s">
        <v>58</v>
      </c>
      <c r="D126" s="35"/>
      <c r="E126" s="35"/>
      <c r="F126" s="35"/>
      <c r="G126" s="34"/>
    </row>
    <row r="127" spans="1:7" ht="13.5" customHeight="1">
      <c r="B127" s="61" t="s">
        <v>59</v>
      </c>
      <c r="C127" s="25" t="s">
        <v>11</v>
      </c>
      <c r="D127" s="35">
        <v>913</v>
      </c>
      <c r="E127" s="35">
        <v>1788</v>
      </c>
      <c r="F127" s="35">
        <v>1788</v>
      </c>
      <c r="G127" s="34">
        <v>1839</v>
      </c>
    </row>
    <row r="128" spans="1:7" s="1" customFormat="1" ht="13.5" customHeight="1">
      <c r="A128" s="67"/>
      <c r="B128" s="71" t="s">
        <v>91</v>
      </c>
      <c r="C128" s="67" t="s">
        <v>70</v>
      </c>
      <c r="D128" s="78">
        <v>0</v>
      </c>
      <c r="E128" s="35">
        <v>54</v>
      </c>
      <c r="F128" s="35">
        <v>54</v>
      </c>
      <c r="G128" s="35">
        <v>1</v>
      </c>
    </row>
    <row r="129" spans="1:7" s="1" customFormat="1" ht="13.5" customHeight="1">
      <c r="A129" s="67"/>
      <c r="B129" s="71" t="s">
        <v>92</v>
      </c>
      <c r="C129" s="67" t="s">
        <v>71</v>
      </c>
      <c r="D129" s="35">
        <v>582</v>
      </c>
      <c r="E129" s="35">
        <v>233</v>
      </c>
      <c r="F129" s="35">
        <v>233</v>
      </c>
      <c r="G129" s="35">
        <v>238</v>
      </c>
    </row>
    <row r="130" spans="1:7" ht="13.5" customHeight="1">
      <c r="B130" s="61" t="s">
        <v>60</v>
      </c>
      <c r="C130" s="67" t="s">
        <v>74</v>
      </c>
      <c r="D130" s="78">
        <v>0</v>
      </c>
      <c r="E130" s="35">
        <v>1</v>
      </c>
      <c r="F130" s="35">
        <v>1</v>
      </c>
      <c r="G130" s="34">
        <v>1</v>
      </c>
    </row>
    <row r="131" spans="1:7" ht="13.5" customHeight="1">
      <c r="B131" s="61" t="s">
        <v>61</v>
      </c>
      <c r="C131" s="25" t="s">
        <v>15</v>
      </c>
      <c r="D131" s="35">
        <v>76</v>
      </c>
      <c r="E131" s="35">
        <v>348</v>
      </c>
      <c r="F131" s="35">
        <v>348</v>
      </c>
      <c r="G131" s="34">
        <v>348</v>
      </c>
    </row>
    <row r="132" spans="1:7" s="1" customFormat="1" ht="13.5" customHeight="1">
      <c r="A132" s="67"/>
      <c r="B132" s="71" t="s">
        <v>93</v>
      </c>
      <c r="C132" s="67" t="s">
        <v>76</v>
      </c>
      <c r="D132" s="35">
        <v>160</v>
      </c>
      <c r="E132" s="35">
        <v>1</v>
      </c>
      <c r="F132" s="35">
        <v>1</v>
      </c>
      <c r="G132" s="35">
        <v>1</v>
      </c>
    </row>
    <row r="133" spans="1:7" s="1" customFormat="1" ht="13.5" customHeight="1">
      <c r="A133" s="67"/>
      <c r="B133" s="71" t="s">
        <v>117</v>
      </c>
      <c r="C133" s="67" t="s">
        <v>113</v>
      </c>
      <c r="D133" s="38">
        <v>48</v>
      </c>
      <c r="E133" s="38">
        <v>1</v>
      </c>
      <c r="F133" s="38">
        <v>1</v>
      </c>
      <c r="G133" s="38">
        <v>1</v>
      </c>
    </row>
    <row r="134" spans="1:7" ht="13.9" customHeight="1">
      <c r="A134" s="4" t="s">
        <v>5</v>
      </c>
      <c r="B134" s="41">
        <v>49</v>
      </c>
      <c r="C134" s="42" t="s">
        <v>58</v>
      </c>
      <c r="D134" s="38">
        <f t="shared" ref="D134:G134" si="20">SUM(D127:D133)</f>
        <v>1779</v>
      </c>
      <c r="E134" s="38">
        <f t="shared" si="20"/>
        <v>2426</v>
      </c>
      <c r="F134" s="38">
        <f t="shared" si="20"/>
        <v>2426</v>
      </c>
      <c r="G134" s="38">
        <f t="shared" si="20"/>
        <v>2429</v>
      </c>
    </row>
    <row r="135" spans="1:7" ht="9.9499999999999993" customHeight="1">
      <c r="B135" s="41"/>
      <c r="C135" s="42"/>
      <c r="D135" s="35"/>
      <c r="E135" s="35"/>
      <c r="F135" s="35"/>
      <c r="G135" s="34"/>
    </row>
    <row r="136" spans="1:7" ht="13.5" customHeight="1">
      <c r="B136" s="41">
        <v>50</v>
      </c>
      <c r="C136" s="42" t="s">
        <v>62</v>
      </c>
      <c r="D136" s="35"/>
      <c r="E136" s="35"/>
      <c r="F136" s="35"/>
      <c r="G136" s="34"/>
    </row>
    <row r="137" spans="1:7" ht="13.5" customHeight="1">
      <c r="B137" s="61" t="s">
        <v>63</v>
      </c>
      <c r="C137" s="25" t="s">
        <v>11</v>
      </c>
      <c r="D137" s="78">
        <v>0</v>
      </c>
      <c r="E137" s="35">
        <v>2112</v>
      </c>
      <c r="F137" s="35">
        <v>2112</v>
      </c>
      <c r="G137" s="35">
        <v>2194</v>
      </c>
    </row>
    <row r="138" spans="1:7" s="1" customFormat="1" ht="13.5" customHeight="1">
      <c r="A138" s="67"/>
      <c r="B138" s="61" t="s">
        <v>107</v>
      </c>
      <c r="C138" s="67" t="s">
        <v>70</v>
      </c>
      <c r="D138" s="78">
        <v>0</v>
      </c>
      <c r="E138" s="35">
        <v>64</v>
      </c>
      <c r="F138" s="35">
        <v>64</v>
      </c>
      <c r="G138" s="35">
        <v>1</v>
      </c>
    </row>
    <row r="139" spans="1:7" s="1" customFormat="1" ht="13.5" customHeight="1">
      <c r="A139" s="67"/>
      <c r="B139" s="61" t="s">
        <v>108</v>
      </c>
      <c r="C139" s="67" t="s">
        <v>71</v>
      </c>
      <c r="D139" s="78">
        <v>0</v>
      </c>
      <c r="E139" s="35">
        <v>278</v>
      </c>
      <c r="F139" s="35">
        <v>278</v>
      </c>
      <c r="G139" s="35">
        <v>287</v>
      </c>
    </row>
    <row r="140" spans="1:7" ht="13.5" customHeight="1">
      <c r="B140" s="61" t="s">
        <v>64</v>
      </c>
      <c r="C140" s="25" t="s">
        <v>13</v>
      </c>
      <c r="D140" s="78">
        <v>0</v>
      </c>
      <c r="E140" s="35">
        <v>1</v>
      </c>
      <c r="F140" s="35">
        <v>1</v>
      </c>
      <c r="G140" s="34">
        <v>1</v>
      </c>
    </row>
    <row r="141" spans="1:7" ht="13.5" customHeight="1">
      <c r="B141" s="61" t="s">
        <v>65</v>
      </c>
      <c r="C141" s="25" t="s">
        <v>15</v>
      </c>
      <c r="D141" s="35">
        <v>29</v>
      </c>
      <c r="E141" s="35">
        <v>198</v>
      </c>
      <c r="F141" s="35">
        <v>198</v>
      </c>
      <c r="G141" s="34">
        <v>198</v>
      </c>
    </row>
    <row r="142" spans="1:7" s="77" customFormat="1" ht="13.5" customHeight="1">
      <c r="A142" s="67"/>
      <c r="B142" s="71" t="s">
        <v>118</v>
      </c>
      <c r="C142" s="67" t="s">
        <v>76</v>
      </c>
      <c r="D142" s="35">
        <v>134</v>
      </c>
      <c r="E142" s="35">
        <v>1</v>
      </c>
      <c r="F142" s="35">
        <v>1</v>
      </c>
      <c r="G142" s="35">
        <v>1</v>
      </c>
    </row>
    <row r="143" spans="1:7" s="1" customFormat="1" ht="13.5" customHeight="1">
      <c r="A143" s="67"/>
      <c r="B143" s="71" t="s">
        <v>119</v>
      </c>
      <c r="C143" s="67" t="s">
        <v>113</v>
      </c>
      <c r="D143" s="38">
        <v>36</v>
      </c>
      <c r="E143" s="108">
        <v>1</v>
      </c>
      <c r="F143" s="108">
        <v>1</v>
      </c>
      <c r="G143" s="38">
        <v>1</v>
      </c>
    </row>
    <row r="144" spans="1:7" ht="13.5" customHeight="1">
      <c r="A144" s="4" t="s">
        <v>5</v>
      </c>
      <c r="B144" s="41">
        <v>50</v>
      </c>
      <c r="C144" s="42" t="s">
        <v>62</v>
      </c>
      <c r="D144" s="38">
        <f t="shared" ref="D144:G144" si="21">SUM(D137:D143)</f>
        <v>199</v>
      </c>
      <c r="E144" s="38">
        <f t="shared" si="21"/>
        <v>2655</v>
      </c>
      <c r="F144" s="38">
        <f t="shared" si="21"/>
        <v>2655</v>
      </c>
      <c r="G144" s="38">
        <f t="shared" si="21"/>
        <v>2683</v>
      </c>
    </row>
    <row r="145" spans="1:7" ht="13.5" customHeight="1">
      <c r="A145" s="4" t="s">
        <v>5</v>
      </c>
      <c r="B145" s="26">
        <v>60.101999999999997</v>
      </c>
      <c r="C145" s="21" t="s">
        <v>19</v>
      </c>
      <c r="D145" s="30">
        <f t="shared" ref="D145:G145" si="22">D94+D104+D114+D124+D134+D144</f>
        <v>42279</v>
      </c>
      <c r="E145" s="30">
        <f t="shared" si="22"/>
        <v>47939</v>
      </c>
      <c r="F145" s="30">
        <f t="shared" si="22"/>
        <v>47788</v>
      </c>
      <c r="G145" s="30">
        <f t="shared" si="22"/>
        <v>48931</v>
      </c>
    </row>
    <row r="146" spans="1:7" ht="7.5" customHeight="1">
      <c r="B146" s="23"/>
      <c r="C146" s="21"/>
      <c r="D146" s="56"/>
      <c r="E146" s="56"/>
      <c r="F146" s="56"/>
      <c r="G146" s="56"/>
    </row>
    <row r="147" spans="1:7" ht="13.5" customHeight="1">
      <c r="B147" s="26">
        <v>60.109000000000002</v>
      </c>
      <c r="C147" s="21" t="s">
        <v>24</v>
      </c>
      <c r="D147" s="37"/>
      <c r="E147" s="37"/>
      <c r="F147" s="37"/>
      <c r="G147" s="37"/>
    </row>
    <row r="148" spans="1:7" ht="13.5" customHeight="1">
      <c r="B148" s="24">
        <v>60</v>
      </c>
      <c r="C148" s="25" t="s">
        <v>9</v>
      </c>
      <c r="D148" s="37"/>
      <c r="E148" s="37"/>
      <c r="F148" s="37"/>
      <c r="G148" s="37"/>
    </row>
    <row r="149" spans="1:7" ht="13.5" customHeight="1">
      <c r="B149" s="61" t="s">
        <v>10</v>
      </c>
      <c r="C149" s="25" t="s">
        <v>11</v>
      </c>
      <c r="D149" s="35">
        <v>2529</v>
      </c>
      <c r="E149" s="35">
        <v>3307</v>
      </c>
      <c r="F149" s="35">
        <v>3307</v>
      </c>
      <c r="G149" s="22">
        <v>3505</v>
      </c>
    </row>
    <row r="150" spans="1:7" s="1" customFormat="1" ht="13.5" customHeight="1">
      <c r="A150" s="67"/>
      <c r="B150" s="72" t="s">
        <v>97</v>
      </c>
      <c r="C150" s="67" t="s">
        <v>70</v>
      </c>
      <c r="D150" s="78">
        <v>0</v>
      </c>
      <c r="E150" s="35">
        <v>100</v>
      </c>
      <c r="F150" s="35">
        <v>100</v>
      </c>
      <c r="G150" s="35">
        <v>1</v>
      </c>
    </row>
    <row r="151" spans="1:7" s="1" customFormat="1" ht="13.5" customHeight="1">
      <c r="A151" s="67"/>
      <c r="B151" s="72" t="s">
        <v>98</v>
      </c>
      <c r="C151" s="67" t="s">
        <v>71</v>
      </c>
      <c r="D151" s="35">
        <v>2190</v>
      </c>
      <c r="E151" s="35">
        <v>413</v>
      </c>
      <c r="F151" s="35">
        <v>413</v>
      </c>
      <c r="G151" s="35">
        <v>435</v>
      </c>
    </row>
    <row r="152" spans="1:7" ht="13.5" customHeight="1">
      <c r="B152" s="61" t="s">
        <v>12</v>
      </c>
      <c r="C152" s="67" t="s">
        <v>74</v>
      </c>
      <c r="D152" s="78">
        <v>0</v>
      </c>
      <c r="E152" s="35">
        <v>33</v>
      </c>
      <c r="F152" s="35">
        <v>33</v>
      </c>
      <c r="G152" s="22">
        <v>33</v>
      </c>
    </row>
    <row r="153" spans="1:7" ht="13.5" customHeight="1">
      <c r="B153" s="61" t="s">
        <v>14</v>
      </c>
      <c r="C153" s="25" t="s">
        <v>15</v>
      </c>
      <c r="D153" s="35">
        <v>483</v>
      </c>
      <c r="E153" s="53">
        <v>500</v>
      </c>
      <c r="F153" s="53">
        <v>500</v>
      </c>
      <c r="G153" s="22">
        <v>500</v>
      </c>
    </row>
    <row r="154" spans="1:7" ht="13.5" customHeight="1">
      <c r="B154" s="61" t="s">
        <v>102</v>
      </c>
      <c r="C154" s="25" t="s">
        <v>126</v>
      </c>
      <c r="D154" s="38">
        <v>889</v>
      </c>
      <c r="E154" s="82">
        <v>0</v>
      </c>
      <c r="F154" s="82">
        <v>0</v>
      </c>
      <c r="G154" s="38">
        <v>300</v>
      </c>
    </row>
    <row r="155" spans="1:7" ht="13.5" customHeight="1">
      <c r="A155" s="4" t="s">
        <v>5</v>
      </c>
      <c r="B155" s="24">
        <v>60</v>
      </c>
      <c r="C155" s="25" t="s">
        <v>9</v>
      </c>
      <c r="D155" s="38">
        <f t="shared" ref="D155:G155" si="23">SUM(D149:D154)</f>
        <v>6091</v>
      </c>
      <c r="E155" s="38">
        <f t="shared" si="23"/>
        <v>4353</v>
      </c>
      <c r="F155" s="38">
        <f t="shared" ref="F155" si="24">SUM(F149:F154)</f>
        <v>4353</v>
      </c>
      <c r="G155" s="38">
        <f t="shared" si="23"/>
        <v>4774</v>
      </c>
    </row>
    <row r="156" spans="1:7" ht="14.1" customHeight="1">
      <c r="A156" s="32" t="s">
        <v>5</v>
      </c>
      <c r="B156" s="126">
        <v>60.109000000000002</v>
      </c>
      <c r="C156" s="47" t="s">
        <v>24</v>
      </c>
      <c r="D156" s="44">
        <f t="shared" ref="D156:F156" si="25">D155</f>
        <v>6091</v>
      </c>
      <c r="E156" s="44">
        <f t="shared" si="25"/>
        <v>4353</v>
      </c>
      <c r="F156" s="44">
        <f t="shared" si="25"/>
        <v>4353</v>
      </c>
      <c r="G156" s="30">
        <f t="shared" ref="G156" si="26">G155</f>
        <v>4774</v>
      </c>
    </row>
    <row r="157" spans="1:7">
      <c r="B157" s="26"/>
      <c r="C157" s="21"/>
      <c r="D157" s="22"/>
      <c r="E157" s="22"/>
      <c r="F157" s="22"/>
      <c r="G157" s="22"/>
    </row>
    <row r="158" spans="1:7" ht="13.5" customHeight="1">
      <c r="B158" s="43">
        <v>60.11</v>
      </c>
      <c r="C158" s="21" t="s">
        <v>25</v>
      </c>
      <c r="D158" s="22"/>
      <c r="E158" s="37"/>
      <c r="F158" s="37"/>
      <c r="G158" s="37"/>
    </row>
    <row r="159" spans="1:7" ht="13.5" customHeight="1">
      <c r="B159" s="6">
        <v>62</v>
      </c>
      <c r="C159" s="25" t="s">
        <v>26</v>
      </c>
      <c r="D159" s="37"/>
      <c r="E159" s="37"/>
      <c r="F159" s="37"/>
      <c r="G159" s="37"/>
    </row>
    <row r="160" spans="1:7" ht="13.5" customHeight="1">
      <c r="B160" s="61" t="s">
        <v>27</v>
      </c>
      <c r="C160" s="25" t="s">
        <v>11</v>
      </c>
      <c r="D160" s="34">
        <v>31178</v>
      </c>
      <c r="E160" s="35">
        <v>59579</v>
      </c>
      <c r="F160" s="35">
        <v>59579</v>
      </c>
      <c r="G160" s="22">
        <v>73816</v>
      </c>
    </row>
    <row r="161" spans="1:7" ht="13.5" customHeight="1">
      <c r="B161" s="61" t="s">
        <v>52</v>
      </c>
      <c r="C161" s="25" t="s">
        <v>51</v>
      </c>
      <c r="D161" s="35">
        <v>1610</v>
      </c>
      <c r="E161" s="35">
        <v>537</v>
      </c>
      <c r="F161" s="35">
        <v>537</v>
      </c>
      <c r="G161" s="22">
        <v>537</v>
      </c>
    </row>
    <row r="162" spans="1:7" s="1" customFormat="1" ht="13.5" customHeight="1">
      <c r="A162" s="67"/>
      <c r="B162" s="61" t="s">
        <v>120</v>
      </c>
      <c r="C162" s="67" t="s">
        <v>70</v>
      </c>
      <c r="D162" s="35">
        <v>374</v>
      </c>
      <c r="E162" s="35">
        <v>1805</v>
      </c>
      <c r="F162" s="35">
        <v>1805</v>
      </c>
      <c r="G162" s="35">
        <v>1</v>
      </c>
    </row>
    <row r="163" spans="1:7" s="1" customFormat="1" ht="13.5" customHeight="1">
      <c r="A163" s="67"/>
      <c r="B163" s="71" t="s">
        <v>95</v>
      </c>
      <c r="C163" s="67" t="s">
        <v>71</v>
      </c>
      <c r="D163" s="35">
        <v>20414</v>
      </c>
      <c r="E163" s="35">
        <v>8780</v>
      </c>
      <c r="F163" s="35">
        <v>8780</v>
      </c>
      <c r="G163" s="35">
        <v>10882</v>
      </c>
    </row>
    <row r="164" spans="1:7" ht="13.5" customHeight="1">
      <c r="B164" s="61" t="s">
        <v>28</v>
      </c>
      <c r="C164" s="67" t="s">
        <v>74</v>
      </c>
      <c r="D164" s="29">
        <v>0</v>
      </c>
      <c r="E164" s="35">
        <v>33</v>
      </c>
      <c r="F164" s="35">
        <v>33</v>
      </c>
      <c r="G164" s="22">
        <v>33</v>
      </c>
    </row>
    <row r="165" spans="1:7" ht="13.5" customHeight="1">
      <c r="B165" s="61" t="s">
        <v>29</v>
      </c>
      <c r="C165" s="25" t="s">
        <v>15</v>
      </c>
      <c r="D165" s="35">
        <v>387</v>
      </c>
      <c r="E165" s="35">
        <v>387</v>
      </c>
      <c r="F165" s="35">
        <v>387</v>
      </c>
      <c r="G165" s="22">
        <v>387</v>
      </c>
    </row>
    <row r="166" spans="1:7" ht="13.5" customHeight="1">
      <c r="B166" s="61" t="s">
        <v>129</v>
      </c>
      <c r="C166" s="25" t="s">
        <v>130</v>
      </c>
      <c r="D166" s="35">
        <v>1801</v>
      </c>
      <c r="E166" s="35">
        <v>11500</v>
      </c>
      <c r="F166" s="35">
        <v>11500</v>
      </c>
      <c r="G166" s="35">
        <v>4500</v>
      </c>
    </row>
    <row r="167" spans="1:7" s="1" customFormat="1" ht="13.5" customHeight="1">
      <c r="A167" s="67"/>
      <c r="B167" s="71" t="s">
        <v>109</v>
      </c>
      <c r="C167" s="67" t="s">
        <v>76</v>
      </c>
      <c r="D167" s="78">
        <v>0</v>
      </c>
      <c r="E167" s="35">
        <v>1</v>
      </c>
      <c r="F167" s="35">
        <v>1</v>
      </c>
      <c r="G167" s="35">
        <v>1</v>
      </c>
    </row>
    <row r="168" spans="1:7" s="1" customFormat="1" ht="13.5" customHeight="1">
      <c r="A168" s="67"/>
      <c r="B168" s="71" t="s">
        <v>121</v>
      </c>
      <c r="C168" s="67" t="s">
        <v>122</v>
      </c>
      <c r="D168" s="78">
        <v>0</v>
      </c>
      <c r="E168" s="35">
        <v>1</v>
      </c>
      <c r="F168" s="35">
        <v>1</v>
      </c>
      <c r="G168" s="35">
        <v>1</v>
      </c>
    </row>
    <row r="169" spans="1:7" s="1" customFormat="1" ht="13.5" customHeight="1">
      <c r="A169" s="67"/>
      <c r="B169" s="61" t="s">
        <v>106</v>
      </c>
      <c r="C169" s="67" t="s">
        <v>103</v>
      </c>
      <c r="D169" s="38">
        <v>1999</v>
      </c>
      <c r="E169" s="38">
        <v>2500</v>
      </c>
      <c r="F169" s="38">
        <v>2500</v>
      </c>
      <c r="G169" s="38">
        <v>2500</v>
      </c>
    </row>
    <row r="170" spans="1:7" ht="13.5" customHeight="1">
      <c r="A170" s="4" t="s">
        <v>5</v>
      </c>
      <c r="B170" s="6">
        <v>62</v>
      </c>
      <c r="C170" s="25" t="s">
        <v>26</v>
      </c>
      <c r="D170" s="33">
        <f t="shared" ref="D170:G170" si="27">SUM(D160:D169)</f>
        <v>57763</v>
      </c>
      <c r="E170" s="33">
        <f t="shared" si="27"/>
        <v>85123</v>
      </c>
      <c r="F170" s="33">
        <f t="shared" si="27"/>
        <v>85123</v>
      </c>
      <c r="G170" s="33">
        <f t="shared" si="27"/>
        <v>92658</v>
      </c>
    </row>
    <row r="171" spans="1:7" ht="13.5" customHeight="1">
      <c r="A171" s="4" t="s">
        <v>5</v>
      </c>
      <c r="B171" s="43">
        <v>60.11</v>
      </c>
      <c r="C171" s="21" t="s">
        <v>25</v>
      </c>
      <c r="D171" s="30">
        <f t="shared" ref="D171:F171" si="28">D170</f>
        <v>57763</v>
      </c>
      <c r="E171" s="44">
        <f t="shared" si="28"/>
        <v>85123</v>
      </c>
      <c r="F171" s="30">
        <f t="shared" si="28"/>
        <v>85123</v>
      </c>
      <c r="G171" s="30">
        <f t="shared" ref="G171" si="29">G170</f>
        <v>92658</v>
      </c>
    </row>
    <row r="172" spans="1:7" ht="13.5" customHeight="1">
      <c r="A172" s="4" t="s">
        <v>5</v>
      </c>
      <c r="B172" s="6">
        <v>60</v>
      </c>
      <c r="C172" s="25" t="s">
        <v>16</v>
      </c>
      <c r="D172" s="44">
        <f t="shared" ref="D172:G172" si="30">D171+D156+D145+D82+D71</f>
        <v>158566</v>
      </c>
      <c r="E172" s="44">
        <f t="shared" si="30"/>
        <v>184559</v>
      </c>
      <c r="F172" s="44">
        <f t="shared" si="30"/>
        <v>184859</v>
      </c>
      <c r="G172" s="44">
        <f t="shared" si="30"/>
        <v>195598</v>
      </c>
    </row>
    <row r="173" spans="1:7" ht="13.5" customHeight="1">
      <c r="A173" s="25" t="s">
        <v>5</v>
      </c>
      <c r="B173" s="23">
        <v>2220</v>
      </c>
      <c r="C173" s="21" t="s">
        <v>0</v>
      </c>
      <c r="D173" s="30">
        <f t="shared" ref="D173:G173" si="31">D172+D49</f>
        <v>166797</v>
      </c>
      <c r="E173" s="44">
        <f t="shared" si="31"/>
        <v>193896</v>
      </c>
      <c r="F173" s="30">
        <f t="shared" si="31"/>
        <v>196196</v>
      </c>
      <c r="G173" s="30">
        <f t="shared" si="31"/>
        <v>220911</v>
      </c>
    </row>
    <row r="174" spans="1:7">
      <c r="A174" s="25"/>
      <c r="B174" s="23"/>
      <c r="C174" s="21"/>
      <c r="D174" s="31"/>
      <c r="E174" s="31"/>
      <c r="F174" s="31"/>
      <c r="G174" s="31"/>
    </row>
    <row r="175" spans="1:7" ht="13.5" customHeight="1">
      <c r="A175" s="4" t="s">
        <v>7</v>
      </c>
      <c r="B175" s="23">
        <v>2251</v>
      </c>
      <c r="C175" s="21" t="s">
        <v>30</v>
      </c>
      <c r="D175" s="31"/>
      <c r="E175" s="31"/>
      <c r="F175" s="31"/>
      <c r="G175" s="31"/>
    </row>
    <row r="176" spans="1:7" ht="13.5" customHeight="1">
      <c r="B176" s="45">
        <v>0.09</v>
      </c>
      <c r="C176" s="21" t="s">
        <v>38</v>
      </c>
      <c r="D176" s="31"/>
      <c r="E176" s="31"/>
      <c r="F176" s="31"/>
      <c r="G176" s="31"/>
    </row>
    <row r="177" spans="1:7" ht="13.5" customHeight="1">
      <c r="B177" s="6">
        <v>18</v>
      </c>
      <c r="C177" s="25" t="s">
        <v>49</v>
      </c>
      <c r="D177" s="37"/>
      <c r="E177" s="37"/>
      <c r="F177" s="37"/>
      <c r="G177" s="37"/>
    </row>
    <row r="178" spans="1:7" ht="13.5" customHeight="1">
      <c r="B178" s="66" t="s">
        <v>31</v>
      </c>
      <c r="C178" s="25" t="s">
        <v>11</v>
      </c>
      <c r="D178" s="35">
        <v>1377</v>
      </c>
      <c r="E178" s="35">
        <v>2506</v>
      </c>
      <c r="F178" s="35">
        <v>2506</v>
      </c>
      <c r="G178" s="22">
        <v>2595</v>
      </c>
    </row>
    <row r="179" spans="1:7" s="1" customFormat="1" ht="13.5" customHeight="1">
      <c r="A179" s="67"/>
      <c r="B179" s="66" t="s">
        <v>123</v>
      </c>
      <c r="C179" s="67" t="s">
        <v>70</v>
      </c>
      <c r="D179" s="78">
        <v>0</v>
      </c>
      <c r="E179" s="35">
        <v>76</v>
      </c>
      <c r="F179" s="35">
        <v>76</v>
      </c>
      <c r="G179" s="35">
        <v>1</v>
      </c>
    </row>
    <row r="180" spans="1:7" s="1" customFormat="1" ht="13.5" customHeight="1">
      <c r="A180" s="67"/>
      <c r="B180" s="66" t="s">
        <v>124</v>
      </c>
      <c r="C180" s="67" t="s">
        <v>71</v>
      </c>
      <c r="D180" s="35">
        <v>1050</v>
      </c>
      <c r="E180" s="35">
        <v>304</v>
      </c>
      <c r="F180" s="35">
        <v>304</v>
      </c>
      <c r="G180" s="35">
        <v>313</v>
      </c>
    </row>
    <row r="181" spans="1:7" ht="13.5" customHeight="1">
      <c r="B181" s="66" t="s">
        <v>32</v>
      </c>
      <c r="C181" s="67" t="s">
        <v>74</v>
      </c>
      <c r="D181" s="78">
        <v>0</v>
      </c>
      <c r="E181" s="35">
        <v>30</v>
      </c>
      <c r="F181" s="35">
        <v>30</v>
      </c>
      <c r="G181" s="22">
        <v>30</v>
      </c>
    </row>
    <row r="182" spans="1:7" ht="13.5" customHeight="1">
      <c r="B182" s="66" t="s">
        <v>33</v>
      </c>
      <c r="C182" s="25" t="s">
        <v>15</v>
      </c>
      <c r="D182" s="35">
        <v>48</v>
      </c>
      <c r="E182" s="35">
        <v>49</v>
      </c>
      <c r="F182" s="35">
        <v>49</v>
      </c>
      <c r="G182" s="22">
        <v>49</v>
      </c>
    </row>
    <row r="183" spans="1:7" s="1" customFormat="1" ht="13.5" customHeight="1">
      <c r="A183" s="67"/>
      <c r="B183" s="66" t="s">
        <v>96</v>
      </c>
      <c r="C183" s="67" t="s">
        <v>76</v>
      </c>
      <c r="D183" s="78">
        <v>0</v>
      </c>
      <c r="E183" s="35">
        <v>1</v>
      </c>
      <c r="F183" s="35">
        <v>1</v>
      </c>
      <c r="G183" s="35">
        <v>1</v>
      </c>
    </row>
    <row r="184" spans="1:7" ht="13.5" customHeight="1">
      <c r="A184" s="4" t="s">
        <v>5</v>
      </c>
      <c r="B184" s="6">
        <v>18</v>
      </c>
      <c r="C184" s="25" t="s">
        <v>49</v>
      </c>
      <c r="D184" s="44">
        <f t="shared" ref="D184:G184" si="32">SUM(D178:D183)</f>
        <v>2475</v>
      </c>
      <c r="E184" s="44">
        <f t="shared" si="32"/>
        <v>2966</v>
      </c>
      <c r="F184" s="44">
        <f t="shared" si="32"/>
        <v>2966</v>
      </c>
      <c r="G184" s="44">
        <f t="shared" si="32"/>
        <v>2989</v>
      </c>
    </row>
    <row r="185" spans="1:7" ht="13.5" customHeight="1">
      <c r="A185" s="4" t="s">
        <v>5</v>
      </c>
      <c r="B185" s="45">
        <v>0.09</v>
      </c>
      <c r="C185" s="21" t="s">
        <v>38</v>
      </c>
      <c r="D185" s="38">
        <f t="shared" ref="D185:F185" si="33">D184</f>
        <v>2475</v>
      </c>
      <c r="E185" s="38">
        <f t="shared" si="33"/>
        <v>2966</v>
      </c>
      <c r="F185" s="38">
        <f t="shared" si="33"/>
        <v>2966</v>
      </c>
      <c r="G185" s="33">
        <f t="shared" ref="G185" si="34">G184</f>
        <v>2989</v>
      </c>
    </row>
    <row r="186" spans="1:7" ht="13.5" customHeight="1">
      <c r="A186" s="32" t="s">
        <v>5</v>
      </c>
      <c r="B186" s="46">
        <v>2251</v>
      </c>
      <c r="C186" s="47" t="s">
        <v>30</v>
      </c>
      <c r="D186" s="38">
        <f t="shared" ref="D186:F186" si="35">D184</f>
        <v>2475</v>
      </c>
      <c r="E186" s="38">
        <f t="shared" si="35"/>
        <v>2966</v>
      </c>
      <c r="F186" s="38">
        <f t="shared" si="35"/>
        <v>2966</v>
      </c>
      <c r="G186" s="33">
        <f t="shared" ref="G186" si="36">G184</f>
        <v>2989</v>
      </c>
    </row>
    <row r="187" spans="1:7" ht="13.5" customHeight="1">
      <c r="A187" s="32" t="s">
        <v>5</v>
      </c>
      <c r="B187" s="48"/>
      <c r="C187" s="47" t="s">
        <v>6</v>
      </c>
      <c r="D187" s="33">
        <f t="shared" ref="D187:G187" si="37">D173+D186</f>
        <v>169272</v>
      </c>
      <c r="E187" s="44">
        <f t="shared" si="37"/>
        <v>196862</v>
      </c>
      <c r="F187" s="30">
        <f t="shared" si="37"/>
        <v>199162</v>
      </c>
      <c r="G187" s="30">
        <f t="shared" si="37"/>
        <v>223900</v>
      </c>
    </row>
    <row r="188" spans="1:7">
      <c r="C188" s="21"/>
      <c r="D188" s="34"/>
      <c r="E188" s="35"/>
      <c r="F188" s="34"/>
      <c r="G188" s="34"/>
    </row>
    <row r="189" spans="1:7" ht="14.45" customHeight="1">
      <c r="C189" s="21" t="s">
        <v>131</v>
      </c>
      <c r="D189" s="34"/>
      <c r="E189" s="35"/>
      <c r="F189" s="34"/>
      <c r="G189" s="34"/>
    </row>
    <row r="190" spans="1:7" ht="13.5" customHeight="1">
      <c r="B190" s="23">
        <v>4220</v>
      </c>
      <c r="C190" s="21" t="s">
        <v>132</v>
      </c>
      <c r="D190" s="34"/>
      <c r="E190" s="35"/>
      <c r="F190" s="34"/>
      <c r="G190" s="34"/>
    </row>
    <row r="191" spans="1:7" ht="13.5" customHeight="1">
      <c r="B191" s="66" t="s">
        <v>133</v>
      </c>
      <c r="C191" s="25" t="s">
        <v>8</v>
      </c>
      <c r="D191" s="34"/>
      <c r="E191" s="35"/>
      <c r="F191" s="34"/>
      <c r="G191" s="34"/>
    </row>
    <row r="192" spans="1:7" s="49" customFormat="1" ht="13.5" customHeight="1">
      <c r="A192" s="69"/>
      <c r="B192" s="68" t="s">
        <v>134</v>
      </c>
      <c r="C192" s="21" t="s">
        <v>135</v>
      </c>
      <c r="D192" s="70"/>
      <c r="E192" s="75"/>
      <c r="F192" s="70"/>
      <c r="G192" s="70"/>
    </row>
    <row r="193" spans="1:7" ht="13.5" customHeight="1">
      <c r="B193" s="6">
        <v>44</v>
      </c>
      <c r="C193" s="25" t="s">
        <v>20</v>
      </c>
      <c r="D193" s="34"/>
      <c r="E193" s="35"/>
      <c r="F193" s="34"/>
      <c r="G193" s="34"/>
    </row>
    <row r="194" spans="1:7" ht="13.5" customHeight="1">
      <c r="B194" s="6">
        <v>63</v>
      </c>
      <c r="C194" s="25" t="s">
        <v>159</v>
      </c>
      <c r="D194" s="78"/>
      <c r="E194" s="35"/>
      <c r="F194" s="35"/>
      <c r="G194" s="78"/>
    </row>
    <row r="195" spans="1:7" ht="13.5" customHeight="1">
      <c r="B195" s="6" t="s">
        <v>160</v>
      </c>
      <c r="C195" s="25" t="s">
        <v>136</v>
      </c>
      <c r="D195" s="78">
        <v>0</v>
      </c>
      <c r="E195" s="35">
        <v>3000</v>
      </c>
      <c r="F195" s="35">
        <v>3000</v>
      </c>
      <c r="G195" s="78">
        <v>0</v>
      </c>
    </row>
    <row r="196" spans="1:7" ht="13.5" customHeight="1">
      <c r="A196" s="4" t="s">
        <v>5</v>
      </c>
      <c r="B196" s="6">
        <v>63</v>
      </c>
      <c r="C196" s="25" t="s">
        <v>159</v>
      </c>
      <c r="D196" s="80">
        <f t="shared" ref="D196:G196" si="38">D195</f>
        <v>0</v>
      </c>
      <c r="E196" s="44">
        <f t="shared" si="38"/>
        <v>3000</v>
      </c>
      <c r="F196" s="44">
        <f t="shared" si="38"/>
        <v>3000</v>
      </c>
      <c r="G196" s="80">
        <f t="shared" si="38"/>
        <v>0</v>
      </c>
    </row>
    <row r="197" spans="1:7" ht="13.5" customHeight="1">
      <c r="A197" s="4" t="s">
        <v>5</v>
      </c>
      <c r="B197" s="6">
        <v>44</v>
      </c>
      <c r="C197" s="25" t="s">
        <v>20</v>
      </c>
      <c r="D197" s="81">
        <f>D196</f>
        <v>0</v>
      </c>
      <c r="E197" s="38">
        <f t="shared" ref="E197:G197" si="39">E196</f>
        <v>3000</v>
      </c>
      <c r="F197" s="38">
        <f t="shared" si="39"/>
        <v>3000</v>
      </c>
      <c r="G197" s="81">
        <f t="shared" si="39"/>
        <v>0</v>
      </c>
    </row>
    <row r="198" spans="1:7" ht="13.5" customHeight="1">
      <c r="A198" s="4" t="s">
        <v>5</v>
      </c>
      <c r="B198" s="68" t="s">
        <v>134</v>
      </c>
      <c r="C198" s="21" t="s">
        <v>135</v>
      </c>
      <c r="D198" s="81">
        <f t="shared" ref="D198:G198" si="40">D197</f>
        <v>0</v>
      </c>
      <c r="E198" s="38">
        <f t="shared" si="40"/>
        <v>3000</v>
      </c>
      <c r="F198" s="38">
        <f t="shared" si="40"/>
        <v>3000</v>
      </c>
      <c r="G198" s="81">
        <f t="shared" si="40"/>
        <v>0</v>
      </c>
    </row>
    <row r="199" spans="1:7" ht="13.5" customHeight="1">
      <c r="A199" s="4" t="s">
        <v>5</v>
      </c>
      <c r="B199" s="66" t="s">
        <v>133</v>
      </c>
      <c r="C199" s="25" t="s">
        <v>8</v>
      </c>
      <c r="D199" s="81">
        <f t="shared" ref="D199:G199" si="41">D198</f>
        <v>0</v>
      </c>
      <c r="E199" s="38">
        <f t="shared" si="41"/>
        <v>3000</v>
      </c>
      <c r="F199" s="38">
        <f t="shared" si="41"/>
        <v>3000</v>
      </c>
      <c r="G199" s="81">
        <f t="shared" si="41"/>
        <v>0</v>
      </c>
    </row>
    <row r="200" spans="1:7" ht="14.45" customHeight="1">
      <c r="B200" s="66"/>
      <c r="C200" s="25"/>
      <c r="D200" s="35"/>
      <c r="E200" s="35"/>
      <c r="F200" s="35"/>
      <c r="G200" s="34"/>
    </row>
    <row r="201" spans="1:7" ht="14.45" customHeight="1">
      <c r="A201" s="83"/>
      <c r="B201" s="85" t="s">
        <v>141</v>
      </c>
      <c r="C201" s="84" t="s">
        <v>16</v>
      </c>
      <c r="D201" s="86"/>
      <c r="E201" s="87"/>
      <c r="F201" s="88"/>
      <c r="G201" s="34"/>
    </row>
    <row r="202" spans="1:7" ht="14.45" customHeight="1">
      <c r="A202" s="83"/>
      <c r="B202" s="89" t="s">
        <v>142</v>
      </c>
      <c r="C202" s="90" t="s">
        <v>135</v>
      </c>
      <c r="D202" s="86"/>
      <c r="E202" s="87"/>
      <c r="F202" s="88"/>
      <c r="G202" s="34"/>
    </row>
    <row r="203" spans="1:7" ht="14.45" customHeight="1">
      <c r="A203" s="83"/>
      <c r="B203" s="85" t="s">
        <v>143</v>
      </c>
      <c r="C203" s="84" t="s">
        <v>144</v>
      </c>
      <c r="D203" s="86"/>
      <c r="E203" s="87"/>
      <c r="F203" s="88"/>
      <c r="G203" s="34"/>
    </row>
    <row r="204" spans="1:7" ht="14.45" customHeight="1">
      <c r="A204" s="83"/>
      <c r="B204" s="85" t="s">
        <v>145</v>
      </c>
      <c r="C204" s="84" t="s">
        <v>146</v>
      </c>
      <c r="D204" s="109">
        <v>3191</v>
      </c>
      <c r="E204" s="35">
        <v>3153</v>
      </c>
      <c r="F204" s="35">
        <v>3153</v>
      </c>
      <c r="G204" s="78">
        <v>0</v>
      </c>
    </row>
    <row r="205" spans="1:7" ht="14.45" customHeight="1">
      <c r="A205" s="83"/>
      <c r="B205" s="85" t="s">
        <v>154</v>
      </c>
      <c r="C205" s="84" t="s">
        <v>136</v>
      </c>
      <c r="D205" s="109">
        <v>1235</v>
      </c>
      <c r="E205" s="78">
        <v>0</v>
      </c>
      <c r="F205" s="78">
        <v>0</v>
      </c>
      <c r="G205" s="78">
        <v>0</v>
      </c>
    </row>
    <row r="206" spans="1:7" ht="27.95" customHeight="1">
      <c r="A206" s="83"/>
      <c r="B206" s="85" t="s">
        <v>147</v>
      </c>
      <c r="C206" s="84" t="s">
        <v>148</v>
      </c>
      <c r="D206" s="29">
        <v>0</v>
      </c>
      <c r="E206" s="35">
        <v>4100</v>
      </c>
      <c r="F206" s="35">
        <v>4100</v>
      </c>
      <c r="G206" s="35">
        <v>11000</v>
      </c>
    </row>
    <row r="207" spans="1:7" ht="14.45" customHeight="1">
      <c r="A207" s="83"/>
      <c r="B207" s="85" t="s">
        <v>149</v>
      </c>
      <c r="C207" s="84" t="s">
        <v>150</v>
      </c>
      <c r="D207" s="91">
        <v>0</v>
      </c>
      <c r="E207" s="35">
        <v>1500</v>
      </c>
      <c r="F207" s="35">
        <v>1500</v>
      </c>
      <c r="G207" s="78">
        <v>0</v>
      </c>
    </row>
    <row r="208" spans="1:7" ht="14.45" customHeight="1">
      <c r="A208" s="92" t="s">
        <v>5</v>
      </c>
      <c r="B208" s="85" t="s">
        <v>143</v>
      </c>
      <c r="C208" s="84" t="s">
        <v>144</v>
      </c>
      <c r="D208" s="58">
        <f t="shared" ref="D208:G208" si="42">SUM(D204:D207)</f>
        <v>4426</v>
      </c>
      <c r="E208" s="58">
        <f t="shared" si="42"/>
        <v>8753</v>
      </c>
      <c r="F208" s="110">
        <f t="shared" si="42"/>
        <v>8753</v>
      </c>
      <c r="G208" s="58">
        <f t="shared" si="42"/>
        <v>11000</v>
      </c>
    </row>
    <row r="209" spans="1:7" ht="14.45" customHeight="1">
      <c r="A209" s="92" t="s">
        <v>5</v>
      </c>
      <c r="B209" s="89" t="s">
        <v>142</v>
      </c>
      <c r="C209" s="90" t="s">
        <v>135</v>
      </c>
      <c r="D209" s="58">
        <f t="shared" ref="D209:G210" si="43">D208</f>
        <v>4426</v>
      </c>
      <c r="E209" s="58">
        <f t="shared" si="43"/>
        <v>8753</v>
      </c>
      <c r="F209" s="110">
        <f t="shared" si="43"/>
        <v>8753</v>
      </c>
      <c r="G209" s="58">
        <f t="shared" si="43"/>
        <v>11000</v>
      </c>
    </row>
    <row r="210" spans="1:7" ht="14.45" customHeight="1">
      <c r="A210" s="92" t="s">
        <v>5</v>
      </c>
      <c r="B210" s="85" t="s">
        <v>141</v>
      </c>
      <c r="C210" s="84" t="s">
        <v>16</v>
      </c>
      <c r="D210" s="58">
        <f t="shared" si="43"/>
        <v>4426</v>
      </c>
      <c r="E210" s="58">
        <f t="shared" si="43"/>
        <v>8753</v>
      </c>
      <c r="F210" s="110">
        <f t="shared" si="43"/>
        <v>8753</v>
      </c>
      <c r="G210" s="58">
        <f t="shared" si="43"/>
        <v>11000</v>
      </c>
    </row>
    <row r="211" spans="1:7" ht="14.45" customHeight="1">
      <c r="A211" s="32" t="s">
        <v>5</v>
      </c>
      <c r="B211" s="46">
        <v>4220</v>
      </c>
      <c r="C211" s="47" t="s">
        <v>132</v>
      </c>
      <c r="D211" s="38">
        <f t="shared" ref="D211:G211" si="44">D199+D210</f>
        <v>4426</v>
      </c>
      <c r="E211" s="38">
        <f t="shared" si="44"/>
        <v>11753</v>
      </c>
      <c r="F211" s="38">
        <f t="shared" si="44"/>
        <v>11753</v>
      </c>
      <c r="G211" s="38">
        <f t="shared" si="44"/>
        <v>11000</v>
      </c>
    </row>
    <row r="212" spans="1:7" ht="14.45" customHeight="1">
      <c r="A212" s="4" t="s">
        <v>5</v>
      </c>
      <c r="C212" s="21" t="s">
        <v>131</v>
      </c>
      <c r="D212" s="38">
        <f t="shared" ref="D212:G212" si="45">D211</f>
        <v>4426</v>
      </c>
      <c r="E212" s="38">
        <f t="shared" si="45"/>
        <v>11753</v>
      </c>
      <c r="F212" s="38">
        <f t="shared" si="45"/>
        <v>11753</v>
      </c>
      <c r="G212" s="38">
        <f t="shared" si="45"/>
        <v>11000</v>
      </c>
    </row>
    <row r="213" spans="1:7" ht="14.45" customHeight="1">
      <c r="A213" s="50" t="s">
        <v>5</v>
      </c>
      <c r="B213" s="52"/>
      <c r="C213" s="51" t="s">
        <v>3</v>
      </c>
      <c r="D213" s="58">
        <f t="shared" ref="D213:G213" si="46">D187+D212</f>
        <v>173698</v>
      </c>
      <c r="E213" s="58">
        <f t="shared" si="46"/>
        <v>208615</v>
      </c>
      <c r="F213" s="58">
        <f t="shared" si="46"/>
        <v>210915</v>
      </c>
      <c r="G213" s="58">
        <f t="shared" si="46"/>
        <v>234900</v>
      </c>
    </row>
    <row r="214" spans="1:7" s="49" customFormat="1">
      <c r="A214" s="69"/>
      <c r="B214" s="23"/>
      <c r="D214" s="96"/>
      <c r="F214" s="96"/>
      <c r="G214" s="96"/>
    </row>
    <row r="221" spans="1:7" ht="20.25">
      <c r="C221" s="54"/>
      <c r="D221" s="55"/>
      <c r="E221" s="54"/>
      <c r="F221" s="55"/>
      <c r="G221" s="55"/>
    </row>
    <row r="222" spans="1:7" ht="20.25">
      <c r="C222" s="54"/>
      <c r="D222" s="55"/>
      <c r="E222" s="55"/>
      <c r="F222" s="55"/>
      <c r="G222" s="55"/>
    </row>
    <row r="223" spans="1:7" ht="20.25">
      <c r="C223" s="54"/>
      <c r="D223" s="55"/>
      <c r="E223" s="54"/>
      <c r="F223" s="55"/>
      <c r="G223" s="55"/>
    </row>
    <row r="224" spans="1:7" ht="20.25">
      <c r="C224" s="54"/>
      <c r="D224" s="55"/>
      <c r="E224" s="54"/>
      <c r="F224" s="55"/>
      <c r="G224" s="55"/>
    </row>
    <row r="225" spans="3:7" ht="20.25">
      <c r="C225" s="54"/>
      <c r="D225" s="55"/>
      <c r="E225" s="54"/>
      <c r="F225" s="55"/>
      <c r="G225" s="55"/>
    </row>
  </sheetData>
  <autoFilter ref="A16:G213">
    <filterColumn colId="2"/>
  </autoFilter>
  <mergeCells count="4">
    <mergeCell ref="A1:G1"/>
    <mergeCell ref="A2:G2"/>
    <mergeCell ref="B6:C6"/>
    <mergeCell ref="A8:G8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223" orientation="portrait" blackAndWhite="1" useFirstPageNumber="1" r:id="rId1"/>
  <headerFooter alignWithMargins="0">
    <oddHeader xml:space="preserve">&amp;C   </oddHeader>
    <oddFooter>&amp;C&amp;"Times New Roman,Bold"  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dem17</vt:lpstr>
      <vt:lpstr>'dem17'!ipr</vt:lpstr>
      <vt:lpstr>'dem17'!Print_Area</vt:lpstr>
      <vt:lpstr>'dem17'!Print_Titles</vt:lpstr>
      <vt:lpstr>'dem17'!sss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2026-07-19T03:21:56Z</cp:lastPrinted>
  <dcterms:created xsi:type="dcterms:W3CDTF">2004-06-02T16:18:07Z</dcterms:created>
  <dcterms:modified xsi:type="dcterms:W3CDTF">2026-07-28T10:54:27Z</dcterms:modified>
</cp:coreProperties>
</file>