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-15" yWindow="-15" windowWidth="14295" windowHeight="12495"/>
  </bookViews>
  <sheets>
    <sheet name="dem19" sheetId="1" r:id="rId1"/>
  </sheets>
  <definedNames>
    <definedName name="__123Graph_D" localSheetId="0" hidden="1">#REF!</definedName>
    <definedName name="_xlnm._FilterDatabase" localSheetId="0" hidden="1">'dem19'!$A$18:$G$263</definedName>
    <definedName name="cad" localSheetId="0">'dem19'!#REF!</definedName>
    <definedName name="fcd" localSheetId="0">'dem19'!$D$165:$G$165</definedName>
    <definedName name="fcpcap" localSheetId="0">'dem19'!$D$257:$G$257</definedName>
    <definedName name="mi" localSheetId="0">'dem19'!$D$153:$G$153</definedName>
    <definedName name="micap" localSheetId="0">'dem19'!#REF!</definedName>
    <definedName name="np" localSheetId="0">'dem19'!#REF!</definedName>
    <definedName name="_xlnm.Print_Area" localSheetId="0">'dem19'!$A$1:$G$263</definedName>
    <definedName name="_xlnm.Print_Titles" localSheetId="0">'dem19'!$15:$18</definedName>
    <definedName name="revise" localSheetId="0">'dem19'!#REF!</definedName>
    <definedName name="summary" localSheetId="0">'dem19'!#REF!</definedName>
    <definedName name="voted" localSheetId="0">'dem19'!$C$12:$F$12</definedName>
    <definedName name="Z_239EE218_578E_4317_BEED_14D5D7089E27_.wvu.Cols" localSheetId="0" hidden="1">'dem19'!#REF!</definedName>
    <definedName name="Z_239EE218_578E_4317_BEED_14D5D7089E27_.wvu.FilterData" localSheetId="0" hidden="1">'dem19'!$A$1:$G$263</definedName>
    <definedName name="Z_239EE218_578E_4317_BEED_14D5D7089E27_.wvu.PrintArea" localSheetId="0" hidden="1">'dem19'!$A$1:$G$259</definedName>
    <definedName name="Z_239EE218_578E_4317_BEED_14D5D7089E27_.wvu.PrintTitles" localSheetId="0" hidden="1">'dem19'!$15:$18</definedName>
    <definedName name="Z_302A3EA3_AE96_11D5_A646_0050BA3D7AFD_.wvu.Cols" localSheetId="0" hidden="1">'dem19'!#REF!</definedName>
    <definedName name="Z_302A3EA3_AE96_11D5_A646_0050BA3D7AFD_.wvu.FilterData" localSheetId="0" hidden="1">'dem19'!$A$1:$G$263</definedName>
    <definedName name="Z_302A3EA3_AE96_11D5_A646_0050BA3D7AFD_.wvu.PrintArea" localSheetId="0" hidden="1">'dem19'!$A$1:$G$259</definedName>
    <definedName name="Z_302A3EA3_AE96_11D5_A646_0050BA3D7AFD_.wvu.PrintTitles" localSheetId="0" hidden="1">'dem19'!$15:$18</definedName>
    <definedName name="Z_36DBA021_0ECB_11D4_8064_004005726899_.wvu.Cols" localSheetId="0" hidden="1">'dem19'!#REF!</definedName>
    <definedName name="Z_36DBA021_0ECB_11D4_8064_004005726899_.wvu.FilterData" localSheetId="0" hidden="1">'dem19'!$C$19:$C$259</definedName>
    <definedName name="Z_36DBA021_0ECB_11D4_8064_004005726899_.wvu.PrintArea" localSheetId="0" hidden="1">'dem19'!$A$1:$G$259</definedName>
    <definedName name="Z_36DBA021_0ECB_11D4_8064_004005726899_.wvu.PrintTitles" localSheetId="0" hidden="1">'dem19'!$15:$18</definedName>
    <definedName name="Z_93EBE921_AE91_11D5_8685_004005726899_.wvu.Cols" localSheetId="0" hidden="1">'dem19'!#REF!</definedName>
    <definedName name="Z_93EBE921_AE91_11D5_8685_004005726899_.wvu.FilterData" localSheetId="0" hidden="1">'dem19'!$C$19:$C$259</definedName>
    <definedName name="Z_93EBE921_AE91_11D5_8685_004005726899_.wvu.PrintArea" localSheetId="0" hidden="1">'dem19'!$A$1:$G$259</definedName>
    <definedName name="Z_93EBE921_AE91_11D5_8685_004005726899_.wvu.PrintTitles" localSheetId="0" hidden="1">'dem19'!$15:$18</definedName>
    <definedName name="Z_94DA79C1_0FDE_11D5_9579_000021DAEEA2_.wvu.Cols" localSheetId="0" hidden="1">'dem19'!#REF!</definedName>
    <definedName name="Z_94DA79C1_0FDE_11D5_9579_000021DAEEA2_.wvu.FilterData" localSheetId="0" hidden="1">'dem19'!$C$19:$C$259</definedName>
    <definedName name="Z_94DA79C1_0FDE_11D5_9579_000021DAEEA2_.wvu.PrintArea" localSheetId="0" hidden="1">'dem19'!$A$1:$G$259</definedName>
    <definedName name="Z_94DA79C1_0FDE_11D5_9579_000021DAEEA2_.wvu.PrintTitles" localSheetId="0" hidden="1">'dem19'!$15:$18</definedName>
    <definedName name="Z_B4CB0985_161F_11D5_8064_004005726899_.wvu.FilterData" localSheetId="0" hidden="1">'dem19'!$C$19:$C$259</definedName>
    <definedName name="Z_B4CB0999_161F_11D5_8064_004005726899_.wvu.FilterData" localSheetId="0" hidden="1">'dem19'!$C$19:$C$259</definedName>
    <definedName name="Z_BD6E05FB_E32C_11D8_B0E4_D198A259B264_.wvu.Cols" localSheetId="0" hidden="1">'dem19'!#REF!</definedName>
    <definedName name="Z_BD6E05FB_E32C_11D8_B0E4_D198A259B264_.wvu.FilterData" localSheetId="0" hidden="1">'dem19'!$A$20:$G$263</definedName>
    <definedName name="Z_C868F8C3_16D7_11D5_A68D_81D6213F5331_.wvu.Cols" localSheetId="0" hidden="1">'dem19'!#REF!</definedName>
    <definedName name="Z_C868F8C3_16D7_11D5_A68D_81D6213F5331_.wvu.FilterData" localSheetId="0" hidden="1">'dem19'!$C$19:$C$259</definedName>
    <definedName name="Z_C868F8C3_16D7_11D5_A68D_81D6213F5331_.wvu.PrintArea" localSheetId="0" hidden="1">'dem19'!$A$1:$G$259</definedName>
    <definedName name="Z_C868F8C3_16D7_11D5_A68D_81D6213F5331_.wvu.PrintTitles" localSheetId="0" hidden="1">'dem19'!$15:$18</definedName>
    <definedName name="Z_E5DF37BD_125C_11D5_8DC4_D0F5D88B3549_.wvu.Cols" localSheetId="0" hidden="1">'dem19'!#REF!</definedName>
    <definedName name="Z_E5DF37BD_125C_11D5_8DC4_D0F5D88B3549_.wvu.FilterData" localSheetId="0" hidden="1">'dem19'!$C$19:$C$259</definedName>
    <definedName name="Z_E5DF37BD_125C_11D5_8DC4_D0F5D88B3549_.wvu.PrintArea" localSheetId="0" hidden="1">'dem19'!$A$1:$G$259</definedName>
    <definedName name="Z_E5DF37BD_125C_11D5_8DC4_D0F5D88B3549_.wvu.PrintTitles" localSheetId="0" hidden="1">'dem19'!$15:$18</definedName>
    <definedName name="Z_F8ADACC1_164E_11D6_B603_000021DAEEA2_.wvu.Cols" localSheetId="0" hidden="1">'dem19'!#REF!</definedName>
    <definedName name="Z_F8ADACC1_164E_11D6_B603_000021DAEEA2_.wvu.FilterData" localSheetId="0" hidden="1">'dem19'!$C$19:$C$259</definedName>
    <definedName name="Z_F8ADACC1_164E_11D6_B603_000021DAEEA2_.wvu.PrintArea" localSheetId="0" hidden="1">'dem19'!$A$1:$G$259</definedName>
    <definedName name="Z_F8ADACC1_164E_11D6_B603_000021DAEEA2_.wvu.PrintTitles" localSheetId="0" hidden="1">'dem19'!$15:$18</definedName>
    <definedName name="Z_F98D6EB8_76BC_4C24_A40E_45E0313E3064_.wvu.Cols" localSheetId="0" hidden="1">'dem19'!#REF!</definedName>
    <definedName name="Z_F98D6EB8_76BC_4C24_A40E_45E0313E3064_.wvu.FilterData" localSheetId="0" hidden="1">'dem19'!$A$20:$G$263</definedName>
    <definedName name="Z_FCE4BE61_F462_4DFE_9FC5_7B2946769C5B_.wvu.Cols" localSheetId="0" hidden="1">'dem19'!#REF!</definedName>
    <definedName name="Z_FCE4BE61_F462_4DFE_9FC5_7B2946769C5B_.wvu.FilterData" localSheetId="0" hidden="1">'dem19'!$A$20:$G$263</definedName>
  </definedNames>
  <calcPr calcId="125725"/>
  <customWorkbookViews>
    <customWorkbookView name="Buget Section - Personal View" guid="{F98D6EB8-76BC-4C24-A40E-45E0313E3064}" mergeInterval="0" personalView="1" maximized="1" windowWidth="796" windowHeight="438" activeSheetId="1"/>
    <customWorkbookView name="Finance Deptt. - Personal View" guid="{FCE4BE61-F462-4DFE-9FC5-7B2946769C5B}" mergeInterval="0" personalView="1" maximized="1" windowWidth="796" windowHeight="454" activeSheetId="1"/>
    <customWorkbookView name="sonam - Personal View" guid="{BD6E05FB-E32C-11D8-B0E4-D198A259B264}" mergeInterval="0" personalView="1" maximized="1" windowWidth="636" windowHeight="344" activeSheetId="1"/>
  </customWorkbookViews>
</workbook>
</file>

<file path=xl/calcChain.xml><?xml version="1.0" encoding="utf-8"?>
<calcChain xmlns="http://schemas.openxmlformats.org/spreadsheetml/2006/main">
  <c r="G202" i="1"/>
  <c r="G198"/>
  <c r="E202"/>
  <c r="D202"/>
  <c r="F202"/>
  <c r="E198"/>
  <c r="D198"/>
  <c r="F198"/>
  <c r="F253"/>
  <c r="E253"/>
  <c r="D253"/>
  <c r="G253" l="1"/>
  <c r="G203"/>
  <c r="G204" s="1"/>
  <c r="E203"/>
  <c r="E204" s="1"/>
  <c r="D203"/>
  <c r="D204" s="1"/>
  <c r="F203"/>
  <c r="F204" s="1"/>
  <c r="D83" l="1"/>
  <c r="D63"/>
  <c r="E130"/>
  <c r="F130"/>
  <c r="D130"/>
  <c r="G130"/>
  <c r="F185"/>
  <c r="F96" l="1"/>
  <c r="F102" s="1"/>
  <c r="F47"/>
  <c r="F213"/>
  <c r="F214" s="1"/>
  <c r="F189"/>
  <c r="F190" s="1"/>
  <c r="F140"/>
  <c r="F62"/>
  <c r="F48"/>
  <c r="E149"/>
  <c r="E150" s="1"/>
  <c r="F149"/>
  <c r="D149"/>
  <c r="D150" s="1"/>
  <c r="G149"/>
  <c r="F245"/>
  <c r="F241"/>
  <c r="F237"/>
  <c r="F233"/>
  <c r="F229"/>
  <c r="F210"/>
  <c r="F180"/>
  <c r="F181" s="1"/>
  <c r="F174"/>
  <c r="F175" s="1"/>
  <c r="F136"/>
  <c r="F121"/>
  <c r="F93"/>
  <c r="F73"/>
  <c r="F34"/>
  <c r="F30"/>
  <c r="F26"/>
  <c r="F254" l="1"/>
  <c r="F150"/>
  <c r="F151" s="1"/>
  <c r="D66"/>
  <c r="D73" s="1"/>
  <c r="D117"/>
  <c r="F249"/>
  <c r="E249"/>
  <c r="D249"/>
  <c r="E245"/>
  <c r="D245"/>
  <c r="E241"/>
  <c r="D241"/>
  <c r="E237"/>
  <c r="D237"/>
  <c r="E233"/>
  <c r="D233"/>
  <c r="E229"/>
  <c r="D229"/>
  <c r="F218"/>
  <c r="F219" s="1"/>
  <c r="E218"/>
  <c r="D218"/>
  <c r="E214"/>
  <c r="D214"/>
  <c r="E210"/>
  <c r="D210"/>
  <c r="E190"/>
  <c r="D190"/>
  <c r="F186"/>
  <c r="F191" s="1"/>
  <c r="F192" s="1"/>
  <c r="E186"/>
  <c r="D186"/>
  <c r="E180"/>
  <c r="E181" s="1"/>
  <c r="D180"/>
  <c r="D181" s="1"/>
  <c r="E174"/>
  <c r="E175" s="1"/>
  <c r="D174"/>
  <c r="D175" s="1"/>
  <c r="E151"/>
  <c r="D151"/>
  <c r="E136"/>
  <c r="D136"/>
  <c r="F126"/>
  <c r="E126"/>
  <c r="D126"/>
  <c r="E121"/>
  <c r="F111"/>
  <c r="E111"/>
  <c r="D111"/>
  <c r="E102"/>
  <c r="D102"/>
  <c r="E93"/>
  <c r="D93"/>
  <c r="F83"/>
  <c r="E83"/>
  <c r="E73"/>
  <c r="F63"/>
  <c r="E63"/>
  <c r="F38"/>
  <c r="F39" s="1"/>
  <c r="F40" s="1"/>
  <c r="E38"/>
  <c r="D38"/>
  <c r="E34"/>
  <c r="D34"/>
  <c r="E30"/>
  <c r="D30"/>
  <c r="E26"/>
  <c r="D26"/>
  <c r="G249"/>
  <c r="F122" l="1"/>
  <c r="F131" s="1"/>
  <c r="F152" s="1"/>
  <c r="E122"/>
  <c r="E131" s="1"/>
  <c r="E152" s="1"/>
  <c r="E254"/>
  <c r="E255" s="1"/>
  <c r="E256" s="1"/>
  <c r="E257" s="1"/>
  <c r="F255"/>
  <c r="F256" s="1"/>
  <c r="F257" s="1"/>
  <c r="D39"/>
  <c r="D254"/>
  <c r="D255" s="1"/>
  <c r="D256" s="1"/>
  <c r="D257" s="1"/>
  <c r="D121"/>
  <c r="D122" s="1"/>
  <c r="D131" s="1"/>
  <c r="G150"/>
  <c r="E39"/>
  <c r="E191"/>
  <c r="E219"/>
  <c r="F41"/>
  <c r="D219"/>
  <c r="D191"/>
  <c r="G245"/>
  <c r="G241"/>
  <c r="G237"/>
  <c r="G233"/>
  <c r="G229"/>
  <c r="G218"/>
  <c r="G214"/>
  <c r="G210"/>
  <c r="G190"/>
  <c r="G186"/>
  <c r="G180"/>
  <c r="G181" s="1"/>
  <c r="G174"/>
  <c r="G175" s="1"/>
  <c r="G136"/>
  <c r="G38"/>
  <c r="G34"/>
  <c r="G30"/>
  <c r="G26"/>
  <c r="D41" l="1"/>
  <c r="D40"/>
  <c r="E41"/>
  <c r="E153" s="1"/>
  <c r="E40"/>
  <c r="D152"/>
  <c r="G254"/>
  <c r="G255" s="1"/>
  <c r="F153"/>
  <c r="G126"/>
  <c r="G191"/>
  <c r="G192" s="1"/>
  <c r="G161"/>
  <c r="G162" s="1"/>
  <c r="G111"/>
  <c r="G63"/>
  <c r="G73"/>
  <c r="G39"/>
  <c r="G40" s="1"/>
  <c r="G121"/>
  <c r="G219"/>
  <c r="G220" s="1"/>
  <c r="G93"/>
  <c r="G151"/>
  <c r="G83"/>
  <c r="G102"/>
  <c r="D153" l="1"/>
  <c r="G221"/>
  <c r="G122"/>
  <c r="G131" s="1"/>
  <c r="G152" s="1"/>
  <c r="G163"/>
  <c r="G164" s="1"/>
  <c r="G165" s="1"/>
  <c r="G41"/>
  <c r="G256" l="1"/>
  <c r="G257" s="1"/>
  <c r="G258" s="1"/>
  <c r="G153"/>
  <c r="G166" s="1"/>
  <c r="G259" l="1"/>
  <c r="E161"/>
  <c r="F161"/>
  <c r="D161"/>
  <c r="F162" l="1"/>
  <c r="F163" s="1"/>
  <c r="F164" s="1"/>
  <c r="F165" s="1"/>
  <c r="F166" s="1"/>
  <c r="E162"/>
  <c r="E163" s="1"/>
  <c r="E164" s="1"/>
  <c r="E165" s="1"/>
  <c r="E166" s="1"/>
  <c r="D163"/>
  <c r="D164" s="1"/>
  <c r="D165" s="1"/>
  <c r="D166" s="1"/>
  <c r="D162"/>
  <c r="D192"/>
  <c r="D221" s="1"/>
  <c r="E192"/>
  <c r="D220"/>
  <c r="E220"/>
  <c r="F220"/>
  <c r="E221" l="1"/>
  <c r="E258" s="1"/>
  <c r="E259" s="1"/>
  <c r="F221"/>
  <c r="F258" s="1"/>
  <c r="F259" s="1"/>
  <c r="D258"/>
  <c r="D259" s="1"/>
  <c r="E12" l="1"/>
  <c r="D12" l="1"/>
  <c r="F12" s="1"/>
</calcChain>
</file>

<file path=xl/sharedStrings.xml><?xml version="1.0" encoding="utf-8"?>
<sst xmlns="http://schemas.openxmlformats.org/spreadsheetml/2006/main" count="400" uniqueCount="180">
  <si>
    <t>Minor Irrigation</t>
  </si>
  <si>
    <t>Voted</t>
  </si>
  <si>
    <t>Major /Sub-Major/Minor/Sub/Detailed Heads</t>
  </si>
  <si>
    <t>Total</t>
  </si>
  <si>
    <t>REVENUE SECTION</t>
  </si>
  <si>
    <t>M.H.</t>
  </si>
  <si>
    <t>Surface Water</t>
  </si>
  <si>
    <t>Diversion Schemes</t>
  </si>
  <si>
    <t>Head Office Establishment</t>
  </si>
  <si>
    <t>Maintenance and Repairs</t>
  </si>
  <si>
    <t>61.45.27</t>
  </si>
  <si>
    <t>61.46.27</t>
  </si>
  <si>
    <t>61.47.27</t>
  </si>
  <si>
    <t>61.48.27</t>
  </si>
  <si>
    <t>General</t>
  </si>
  <si>
    <t>Irrigation Department</t>
  </si>
  <si>
    <t>20.44.01</t>
  </si>
  <si>
    <t>Salaries</t>
  </si>
  <si>
    <t>20.44.02</t>
  </si>
  <si>
    <t>Wages</t>
  </si>
  <si>
    <t>20.44.11</t>
  </si>
  <si>
    <t>20.44.13</t>
  </si>
  <si>
    <t>Office Expenses</t>
  </si>
  <si>
    <t>Motor Vehicles</t>
  </si>
  <si>
    <t>20.45.01</t>
  </si>
  <si>
    <t>20.45.11</t>
  </si>
  <si>
    <t>20.45.13</t>
  </si>
  <si>
    <t>20.47.01</t>
  </si>
  <si>
    <t>20.47.02</t>
  </si>
  <si>
    <t>20.47.11</t>
  </si>
  <si>
    <t>20.47.13</t>
  </si>
  <si>
    <t>20.48.01</t>
  </si>
  <si>
    <t>20.48.02</t>
  </si>
  <si>
    <t>20.48.11</t>
  </si>
  <si>
    <t>20.48.13</t>
  </si>
  <si>
    <t>Geyzing Sub-Division</t>
  </si>
  <si>
    <t>20.53.01</t>
  </si>
  <si>
    <t>20.53.02</t>
  </si>
  <si>
    <t>20.53.11</t>
  </si>
  <si>
    <t>20.53.13</t>
  </si>
  <si>
    <t>Suspense</t>
  </si>
  <si>
    <t>20.00.43</t>
  </si>
  <si>
    <t>Other Expenditure</t>
  </si>
  <si>
    <t>Census of Minor Irrigation</t>
  </si>
  <si>
    <t>64.00.01</t>
  </si>
  <si>
    <t>64.00.11</t>
  </si>
  <si>
    <t>64.00.13</t>
  </si>
  <si>
    <t>Flood Control and Drainage</t>
  </si>
  <si>
    <t>Flood Control</t>
  </si>
  <si>
    <t>Civil Works</t>
  </si>
  <si>
    <t>CAPITAL SECTION</t>
  </si>
  <si>
    <t>Capital Outlay on Flood Control Projects</t>
  </si>
  <si>
    <t>01</t>
  </si>
  <si>
    <t>20.45.02</t>
  </si>
  <si>
    <t>64.00.75</t>
  </si>
  <si>
    <t>Revenue</t>
  </si>
  <si>
    <t>Capital</t>
  </si>
  <si>
    <t>II. Details of the estimates and the heads under which this grant will be accounted for:</t>
  </si>
  <si>
    <t>Head Office</t>
  </si>
  <si>
    <t>C - Economic Services (d) Irrigation and Flood Control</t>
  </si>
  <si>
    <t>61.44.27</t>
  </si>
  <si>
    <t>Note:</t>
  </si>
  <si>
    <t>(d) Capital Account of Irrigation and Flood Control</t>
  </si>
  <si>
    <t>Direction and Administration</t>
  </si>
  <si>
    <t>C-Capital Account of Economic Services</t>
  </si>
  <si>
    <t>(In Thousands of Rupees)</t>
  </si>
  <si>
    <t>Rec</t>
  </si>
  <si>
    <t>Pradhan Mantri Krishi Sinchai Yojana-Har Khet ko Pani</t>
  </si>
  <si>
    <t xml:space="preserve"> DEMAND NO. 19</t>
  </si>
  <si>
    <t xml:space="preserve">WATER RESOURCES </t>
  </si>
  <si>
    <t>Actuals</t>
  </si>
  <si>
    <t>Budget 
Estimate</t>
  </si>
  <si>
    <t>Capital Outlay on Minor Irrigation</t>
  </si>
  <si>
    <t xml:space="preserve">Total </t>
  </si>
  <si>
    <t>20.44.14</t>
  </si>
  <si>
    <t>Gangtok District</t>
  </si>
  <si>
    <t>Gyalshing District</t>
  </si>
  <si>
    <t>Mangan District</t>
  </si>
  <si>
    <t>Namchi District</t>
  </si>
  <si>
    <t>Construction of Various New Mini Jhora Training Works</t>
  </si>
  <si>
    <t>Medical Treatment</t>
  </si>
  <si>
    <t>Allowances</t>
  </si>
  <si>
    <t>Leave Travel Concession</t>
  </si>
  <si>
    <t>Training Expenses</t>
  </si>
  <si>
    <t>20.44.06</t>
  </si>
  <si>
    <t>20.44.07</t>
  </si>
  <si>
    <t>20.44.08</t>
  </si>
  <si>
    <t>20.44.09</t>
  </si>
  <si>
    <t>Domestic Travel Expenses</t>
  </si>
  <si>
    <t>Printing and Publications</t>
  </si>
  <si>
    <t>Rent for others</t>
  </si>
  <si>
    <t>Fuel and Lubricants</t>
  </si>
  <si>
    <t>Professional Services</t>
  </si>
  <si>
    <t>20.44.16</t>
  </si>
  <si>
    <t>20.44.18</t>
  </si>
  <si>
    <t>20.44.24</t>
  </si>
  <si>
    <t>20.44.28</t>
  </si>
  <si>
    <t>20.45.06</t>
  </si>
  <si>
    <t>20.45.07</t>
  </si>
  <si>
    <t>20.45.24</t>
  </si>
  <si>
    <t>20.47.06</t>
  </si>
  <si>
    <t>20.47.07</t>
  </si>
  <si>
    <t>20.47.24</t>
  </si>
  <si>
    <t>20.48.06</t>
  </si>
  <si>
    <t>20.48.07</t>
  </si>
  <si>
    <t>20.48.24</t>
  </si>
  <si>
    <t>20.53.06</t>
  </si>
  <si>
    <t>20.53.07</t>
  </si>
  <si>
    <t>20.53.24</t>
  </si>
  <si>
    <t>Foreign Travel Expenses</t>
  </si>
  <si>
    <t>20.44.12</t>
  </si>
  <si>
    <t>64.00.06</t>
  </si>
  <si>
    <t>64.00.07</t>
  </si>
  <si>
    <t>Minor Civil and Electrical Works</t>
  </si>
  <si>
    <t>Rent, Rates and Taxes for Land and Buildings</t>
  </si>
  <si>
    <t>Pakyong District</t>
  </si>
  <si>
    <t>20.49.01</t>
  </si>
  <si>
    <t>20.49.02</t>
  </si>
  <si>
    <t>20.49.06</t>
  </si>
  <si>
    <t>20.49.07</t>
  </si>
  <si>
    <t>20.49.13</t>
  </si>
  <si>
    <t>20.49.24</t>
  </si>
  <si>
    <t>Soreng District</t>
  </si>
  <si>
    <t>20.50.01</t>
  </si>
  <si>
    <t>20.50.02</t>
  </si>
  <si>
    <t>20.50.06</t>
  </si>
  <si>
    <t>20.50.07</t>
  </si>
  <si>
    <t>20.50.13</t>
  </si>
  <si>
    <t>20.50.24</t>
  </si>
  <si>
    <t>55</t>
  </si>
  <si>
    <t>62.55.73</t>
  </si>
  <si>
    <t>Pradhan Mantri Krishi Sinchai Yojana-Har Khet ko Pani (Central Share)</t>
  </si>
  <si>
    <t>Infrastructural Assets</t>
  </si>
  <si>
    <t>56</t>
  </si>
  <si>
    <t>Pradhan Mantri Krishi Sinchai Yojana-Har Khet ko Pani (State Share)</t>
  </si>
  <si>
    <t>62.56.73</t>
  </si>
  <si>
    <t>20.44.29</t>
  </si>
  <si>
    <t>Repair and Maintenance</t>
  </si>
  <si>
    <t>20.44.49</t>
  </si>
  <si>
    <t>Other Revenue Expenditure</t>
  </si>
  <si>
    <t>Other Capital Expenditure</t>
  </si>
  <si>
    <t>44.67.60</t>
  </si>
  <si>
    <t>44.68.60</t>
  </si>
  <si>
    <t>Construction of Protective Wall and Various Other Repair Works</t>
  </si>
  <si>
    <t>45.60.60</t>
  </si>
  <si>
    <t>Various New Major JTW</t>
  </si>
  <si>
    <t>The above estimate do not include the recoveries shown below which are adjusted in accounts as reduction of expenditure:</t>
  </si>
  <si>
    <t>2024-25</t>
  </si>
  <si>
    <t>Purchase of Vehicles</t>
  </si>
  <si>
    <t>44.60.51</t>
  </si>
  <si>
    <t>Sikkim Water Informatics Centre</t>
  </si>
  <si>
    <t>44.61.72</t>
  </si>
  <si>
    <t>Buildings and Structures</t>
  </si>
  <si>
    <t>48.60.60</t>
  </si>
  <si>
    <t>Construction of Various New River Training Works</t>
  </si>
  <si>
    <t>44.69.60</t>
  </si>
  <si>
    <t>44.62.60</t>
  </si>
  <si>
    <t>44.70.60</t>
  </si>
  <si>
    <t>Landslide Mitigation and Augmentation of Drainage System</t>
  </si>
  <si>
    <t>Construction of Counterfort RCC wall along Circular Road at Majhigaon, Jorethang</t>
  </si>
  <si>
    <t>44.66.60</t>
  </si>
  <si>
    <t>60.00.49</t>
  </si>
  <si>
    <t>Irrigation Census- Census of Springs (Central Share)</t>
  </si>
  <si>
    <t>Pending Liabilities for Works at Pakyong</t>
  </si>
  <si>
    <t>Construction of Various New Mini Jhora Training Works (2024-25)</t>
  </si>
  <si>
    <t xml:space="preserve"> Revised 
Estimate</t>
  </si>
  <si>
    <t>2025-26</t>
  </si>
  <si>
    <t>Minor Irrigation, 80.911-Deduct recoveries of over payments</t>
  </si>
  <si>
    <t>Minor Irrigation, 80.799-Suspense</t>
  </si>
  <si>
    <t>Construction of Jhora Training, Slope Stabilzation and Protective Works along Jhora at Basnett Gaon under Namcheybong Constituency</t>
  </si>
  <si>
    <t>44.71.60</t>
  </si>
  <si>
    <t>Rationalisation of Minor Irrigation Statistics (Central Share)</t>
  </si>
  <si>
    <t>I. Estimate of the amount required in the year ending 31st March, 2027 to defray the charges in respect of Water Resources</t>
  </si>
  <si>
    <t>64.65.49</t>
  </si>
  <si>
    <t>Emoluments of Chairpersons, Advisors &amp; OSDs</t>
  </si>
  <si>
    <t>61</t>
  </si>
  <si>
    <t>61.00.49</t>
  </si>
  <si>
    <t xml:space="preserve">Construction of Various New Jhora Training Works </t>
  </si>
  <si>
    <t>44.72.60</t>
  </si>
  <si>
    <t>Tribal Area Sub - Plan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</si>
</sst>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0#"/>
    <numFmt numFmtId="165" formatCode="##"/>
    <numFmt numFmtId="166" formatCode="00000#"/>
    <numFmt numFmtId="167" formatCode="00.00#"/>
    <numFmt numFmtId="168" formatCode="00.000"/>
    <numFmt numFmtId="169" formatCode="_ * #,##0_ ;_ * \-#,##0_ ;_ * &quot;-&quot;??_ ;_ @_ "/>
  </numFmts>
  <fonts count="7">
    <font>
      <sz val="10"/>
      <name val="Arial"/>
    </font>
    <font>
      <sz val="10"/>
      <name val="Arial"/>
      <family val="2"/>
    </font>
    <font>
      <sz val="10"/>
      <name val="Courier"/>
      <family val="3"/>
    </font>
    <font>
      <sz val="10"/>
      <name val="Times New Roman"/>
      <family val="1"/>
    </font>
    <font>
      <b/>
      <sz val="10"/>
      <name val="Times New Roman"/>
      <family val="1"/>
    </font>
    <font>
      <b/>
      <i/>
      <sz val="10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44">
    <xf numFmtId="0" fontId="0" fillId="0" borderId="0" xfId="0"/>
    <xf numFmtId="43" fontId="3" fillId="0" borderId="0" xfId="1" applyFont="1" applyFill="1" applyBorder="1" applyAlignment="1">
      <alignment horizontal="right" wrapText="1"/>
    </xf>
    <xf numFmtId="0" fontId="3" fillId="0" borderId="0" xfId="3" applyFont="1" applyFill="1"/>
    <xf numFmtId="0" fontId="4" fillId="0" borderId="0" xfId="3" applyNumberFormat="1" applyFont="1" applyFill="1" applyAlignment="1" applyProtection="1">
      <alignment horizontal="center"/>
    </xf>
    <xf numFmtId="0" fontId="3" fillId="0" borderId="0" xfId="3" applyFont="1" applyFill="1" applyAlignment="1">
      <alignment horizontal="right" vertical="top" wrapText="1"/>
    </xf>
    <xf numFmtId="0" fontId="3" fillId="0" borderId="0" xfId="3" applyNumberFormat="1" applyFont="1" applyFill="1" applyAlignment="1">
      <alignment horizontal="right"/>
    </xf>
    <xf numFmtId="0" fontId="3" fillId="0" borderId="0" xfId="3" applyNumberFormat="1" applyFont="1" applyFill="1"/>
    <xf numFmtId="0" fontId="4" fillId="0" borderId="0" xfId="3" applyFont="1" applyFill="1" applyAlignment="1">
      <alignment horizontal="right" vertical="top" wrapText="1"/>
    </xf>
    <xf numFmtId="0" fontId="4" fillId="0" borderId="0" xfId="3" applyNumberFormat="1" applyFont="1" applyFill="1" applyBorder="1"/>
    <xf numFmtId="0" fontId="3" fillId="0" borderId="1" xfId="4" applyFont="1" applyFill="1" applyBorder="1"/>
    <xf numFmtId="0" fontId="3" fillId="0" borderId="0" xfId="3" applyFont="1" applyFill="1" applyBorder="1" applyAlignment="1">
      <alignment horizontal="right" vertical="top" wrapText="1"/>
    </xf>
    <xf numFmtId="0" fontId="4" fillId="0" borderId="0" xfId="3" applyFont="1" applyFill="1" applyBorder="1" applyAlignment="1" applyProtection="1">
      <alignment horizontal="left" vertical="top" wrapText="1"/>
    </xf>
    <xf numFmtId="0" fontId="4" fillId="0" borderId="0" xfId="3" applyFont="1" applyFill="1" applyBorder="1" applyAlignment="1">
      <alignment horizontal="right" vertical="top" wrapText="1"/>
    </xf>
    <xf numFmtId="164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 applyProtection="1">
      <alignment horizontal="left" vertical="top" wrapText="1"/>
    </xf>
    <xf numFmtId="168" fontId="4" fillId="0" borderId="0" xfId="3" applyNumberFormat="1" applyFont="1" applyFill="1" applyBorder="1" applyAlignment="1">
      <alignment horizontal="right" vertical="top" wrapText="1"/>
    </xf>
    <xf numFmtId="49" fontId="3" fillId="0" borderId="0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 applyProtection="1">
      <alignment horizontal="left" vertical="center" wrapText="1"/>
    </xf>
    <xf numFmtId="0" fontId="3" fillId="0" borderId="1" xfId="3" applyFont="1" applyFill="1" applyBorder="1" applyAlignment="1" applyProtection="1">
      <alignment horizontal="left" vertical="top" wrapText="1"/>
    </xf>
    <xf numFmtId="166" fontId="3" fillId="0" borderId="0" xfId="3" applyNumberFormat="1" applyFont="1" applyFill="1" applyBorder="1" applyAlignment="1">
      <alignment horizontal="right" vertical="top" wrapText="1"/>
    </xf>
    <xf numFmtId="167" fontId="4" fillId="0" borderId="0" xfId="3" applyNumberFormat="1" applyFont="1" applyFill="1" applyBorder="1" applyAlignment="1">
      <alignment horizontal="right" vertical="top" wrapText="1"/>
    </xf>
    <xf numFmtId="165" fontId="3" fillId="0" borderId="0" xfId="3" applyNumberFormat="1" applyFont="1" applyFill="1" applyBorder="1" applyAlignment="1">
      <alignment horizontal="right" vertical="top" wrapText="1"/>
    </xf>
    <xf numFmtId="0" fontId="4" fillId="0" borderId="1" xfId="3" applyFont="1" applyFill="1" applyBorder="1" applyAlignment="1">
      <alignment horizontal="right" vertical="top" wrapText="1"/>
    </xf>
    <xf numFmtId="0" fontId="4" fillId="0" borderId="1" xfId="3" applyFont="1" applyFill="1" applyBorder="1" applyAlignment="1" applyProtection="1">
      <alignment horizontal="left" vertical="top" wrapText="1"/>
    </xf>
    <xf numFmtId="0" fontId="3" fillId="0" borderId="2" xfId="3" applyFont="1" applyFill="1" applyBorder="1" applyAlignment="1">
      <alignment horizontal="right" vertical="top" wrapText="1"/>
    </xf>
    <xf numFmtId="0" fontId="4" fillId="0" borderId="2" xfId="3" applyFont="1" applyFill="1" applyBorder="1" applyAlignment="1" applyProtection="1">
      <alignment horizontal="left" vertical="top" wrapText="1"/>
    </xf>
    <xf numFmtId="0" fontId="3" fillId="0" borderId="0" xfId="3" applyFont="1" applyFill="1" applyBorder="1"/>
    <xf numFmtId="0" fontId="4" fillId="0" borderId="0" xfId="3" applyFont="1" applyFill="1" applyAlignment="1" applyProtection="1">
      <alignment horizontal="right" vertical="top"/>
    </xf>
    <xf numFmtId="0" fontId="3" fillId="0" borderId="0" xfId="3" applyFont="1" applyFill="1" applyAlignment="1" applyProtection="1">
      <alignment horizontal="left" vertical="top"/>
    </xf>
    <xf numFmtId="0" fontId="3" fillId="0" borderId="0" xfId="6" applyFont="1" applyFill="1" applyBorder="1" applyAlignment="1" applyProtection="1">
      <alignment horizontal="left" vertical="center" wrapText="1"/>
    </xf>
    <xf numFmtId="0" fontId="3" fillId="0" borderId="0" xfId="6" applyFont="1" applyFill="1" applyBorder="1" applyAlignment="1" applyProtection="1">
      <alignment horizontal="left" vertical="top" wrapText="1"/>
    </xf>
    <xf numFmtId="168" fontId="3" fillId="0" borderId="0" xfId="3" applyNumberFormat="1" applyFont="1" applyFill="1" applyBorder="1" applyAlignment="1">
      <alignment horizontal="right" vertical="top" wrapText="1"/>
    </xf>
    <xf numFmtId="169" fontId="4" fillId="0" borderId="0" xfId="3" applyNumberFormat="1" applyFont="1" applyFill="1" applyAlignment="1" applyProtection="1">
      <alignment horizontal="center"/>
    </xf>
    <xf numFmtId="169" fontId="3" fillId="0" borderId="0" xfId="3" applyNumberFormat="1" applyFont="1" applyFill="1"/>
    <xf numFmtId="169" fontId="3" fillId="0" borderId="0" xfId="3" applyNumberFormat="1" applyFont="1" applyFill="1" applyAlignment="1" applyProtection="1">
      <alignment horizontal="center"/>
    </xf>
    <xf numFmtId="169" fontId="4" fillId="0" borderId="0" xfId="2" applyNumberFormat="1" applyFont="1" applyFill="1" applyBorder="1" applyAlignment="1" applyProtection="1">
      <alignment horizontal="center"/>
    </xf>
    <xf numFmtId="169" fontId="4" fillId="0" borderId="0" xfId="3" applyNumberFormat="1" applyFont="1" applyFill="1" applyBorder="1" applyAlignment="1" applyProtection="1">
      <alignment horizontal="center"/>
    </xf>
    <xf numFmtId="169" fontId="4" fillId="0" borderId="0" xfId="3" applyNumberFormat="1" applyFont="1" applyFill="1" applyBorder="1" applyAlignment="1" applyProtection="1">
      <alignment horizontal="center" vertical="center"/>
    </xf>
    <xf numFmtId="169" fontId="3" fillId="0" borderId="1" xfId="4" applyNumberFormat="1" applyFont="1" applyFill="1" applyBorder="1"/>
    <xf numFmtId="169" fontId="6" fillId="0" borderId="1" xfId="4" applyNumberFormat="1" applyFont="1" applyFill="1" applyBorder="1" applyAlignment="1" applyProtection="1">
      <alignment horizontal="right" vertical="center"/>
    </xf>
    <xf numFmtId="169" fontId="3" fillId="0" borderId="0" xfId="3" applyNumberFormat="1" applyFont="1" applyFill="1" applyBorder="1" applyAlignment="1" applyProtection="1">
      <alignment horizontal="right"/>
    </xf>
    <xf numFmtId="169" fontId="3" fillId="0" borderId="0" xfId="3" applyNumberFormat="1" applyFont="1" applyFill="1" applyAlignment="1">
      <alignment horizontal="right"/>
    </xf>
    <xf numFmtId="169" fontId="3" fillId="0" borderId="0" xfId="3" applyNumberFormat="1" applyFont="1" applyFill="1" applyAlignment="1" applyProtection="1">
      <alignment horizontal="right"/>
    </xf>
    <xf numFmtId="169" fontId="3" fillId="0" borderId="0" xfId="1" applyNumberFormat="1" applyFont="1" applyFill="1" applyBorder="1" applyAlignment="1">
      <alignment horizontal="right" wrapText="1"/>
    </xf>
    <xf numFmtId="169" fontId="3" fillId="0" borderId="0" xfId="3" applyNumberFormat="1" applyFont="1" applyFill="1" applyBorder="1" applyAlignment="1">
      <alignment horizontal="right"/>
    </xf>
    <xf numFmtId="169" fontId="3" fillId="0" borderId="3" xfId="1" applyNumberFormat="1" applyFont="1" applyFill="1" applyBorder="1" applyAlignment="1">
      <alignment horizontal="right" wrapText="1"/>
    </xf>
    <xf numFmtId="169" fontId="3" fillId="0" borderId="3" xfId="3" applyNumberFormat="1" applyFont="1" applyFill="1" applyBorder="1" applyAlignment="1">
      <alignment horizontal="right"/>
    </xf>
    <xf numFmtId="0" fontId="3" fillId="0" borderId="0" xfId="1" applyNumberFormat="1" applyFont="1" applyFill="1" applyAlignment="1" applyProtection="1">
      <alignment horizontal="right" wrapText="1"/>
    </xf>
    <xf numFmtId="43" fontId="3" fillId="0" borderId="1" xfId="1" applyFont="1" applyFill="1" applyBorder="1" applyAlignment="1" applyProtection="1">
      <alignment horizontal="right" wrapText="1"/>
    </xf>
    <xf numFmtId="43" fontId="3" fillId="0" borderId="1" xfId="1" applyFont="1" applyFill="1" applyBorder="1" applyAlignment="1">
      <alignment horizontal="right" wrapText="1"/>
    </xf>
    <xf numFmtId="0" fontId="3" fillId="0" borderId="1" xfId="1" applyNumberFormat="1" applyFont="1" applyFill="1" applyBorder="1" applyAlignment="1">
      <alignment horizontal="right" wrapText="1"/>
    </xf>
    <xf numFmtId="43" fontId="3" fillId="0" borderId="0" xfId="1" applyFont="1" applyFill="1" applyBorder="1" applyAlignment="1" applyProtection="1">
      <alignment horizontal="right" wrapText="1"/>
    </xf>
    <xf numFmtId="43" fontId="3" fillId="0" borderId="2" xfId="1" applyFont="1" applyFill="1" applyBorder="1" applyAlignment="1">
      <alignment horizontal="right" wrapText="1"/>
    </xf>
    <xf numFmtId="0" fontId="3" fillId="0" borderId="2" xfId="1" applyNumberFormat="1" applyFont="1" applyFill="1" applyBorder="1" applyAlignment="1">
      <alignment horizontal="right" wrapText="1"/>
    </xf>
    <xf numFmtId="0" fontId="3" fillId="0" borderId="0" xfId="1" applyNumberFormat="1" applyFont="1" applyFill="1" applyAlignment="1">
      <alignment horizontal="right" wrapText="1"/>
    </xf>
    <xf numFmtId="43" fontId="3" fillId="0" borderId="2" xfId="1" applyFont="1" applyFill="1" applyBorder="1" applyAlignment="1" applyProtection="1">
      <alignment horizontal="right" wrapText="1"/>
    </xf>
    <xf numFmtId="0" fontId="3" fillId="0" borderId="2" xfId="1" applyNumberFormat="1" applyFont="1" applyFill="1" applyBorder="1" applyAlignment="1" applyProtection="1">
      <alignment horizontal="right" wrapText="1"/>
    </xf>
    <xf numFmtId="0" fontId="3" fillId="0" borderId="2" xfId="3" applyNumberFormat="1" applyFont="1" applyFill="1" applyBorder="1" applyAlignment="1" applyProtection="1">
      <alignment horizontal="right" wrapText="1"/>
    </xf>
    <xf numFmtId="0" fontId="3" fillId="0" borderId="0" xfId="3" applyNumberFormat="1" applyFont="1" applyFill="1" applyBorder="1" applyAlignment="1" applyProtection="1">
      <alignment horizontal="right"/>
    </xf>
    <xf numFmtId="0" fontId="3" fillId="0" borderId="0" xfId="1" applyNumberFormat="1" applyFont="1" applyFill="1" applyBorder="1" applyAlignment="1" applyProtection="1">
      <alignment horizontal="right" wrapText="1"/>
    </xf>
    <xf numFmtId="0" fontId="3" fillId="0" borderId="1" xfId="3" applyNumberFormat="1" applyFont="1" applyFill="1" applyBorder="1" applyAlignment="1">
      <alignment horizontal="right" wrapText="1"/>
    </xf>
    <xf numFmtId="0" fontId="3" fillId="0" borderId="1" xfId="1" applyNumberFormat="1" applyFont="1" applyFill="1" applyBorder="1" applyAlignment="1" applyProtection="1">
      <alignment horizontal="right" wrapText="1"/>
    </xf>
    <xf numFmtId="0" fontId="3" fillId="0" borderId="1" xfId="3" applyNumberFormat="1" applyFont="1" applyFill="1" applyBorder="1" applyAlignment="1" applyProtection="1">
      <alignment horizontal="right" wrapText="1"/>
    </xf>
    <xf numFmtId="0" fontId="3" fillId="0" borderId="1" xfId="3" applyNumberFormat="1" applyFont="1" applyFill="1" applyBorder="1" applyAlignment="1" applyProtection="1">
      <alignment horizontal="right"/>
    </xf>
    <xf numFmtId="0" fontId="3" fillId="0" borderId="0" xfId="5" applyNumberFormat="1" applyFont="1" applyFill="1" applyBorder="1" applyAlignment="1" applyProtection="1">
      <alignment horizontal="left" vertical="top" wrapText="1"/>
    </xf>
    <xf numFmtId="0" fontId="3" fillId="0" borderId="0" xfId="5" applyNumberFormat="1" applyFont="1" applyFill="1" applyBorder="1" applyAlignment="1" applyProtection="1">
      <alignment horizontal="right" vertical="top" wrapText="1"/>
    </xf>
    <xf numFmtId="166" fontId="3" fillId="0" borderId="0" xfId="2" applyNumberFormat="1" applyFont="1" applyFill="1" applyAlignment="1" applyProtection="1">
      <alignment horizontal="right" vertical="top"/>
    </xf>
    <xf numFmtId="0" fontId="3" fillId="0" borderId="0" xfId="1" applyNumberFormat="1" applyFont="1" applyFill="1" applyBorder="1" applyAlignment="1">
      <alignment horizontal="right" wrapText="1"/>
    </xf>
    <xf numFmtId="0" fontId="3" fillId="0" borderId="0" xfId="3" applyNumberFormat="1" applyFont="1" applyFill="1" applyBorder="1" applyAlignment="1">
      <alignment horizontal="right" vertical="top" wrapText="1"/>
    </xf>
    <xf numFmtId="0" fontId="3" fillId="0" borderId="0" xfId="3" applyNumberFormat="1" applyFont="1" applyFill="1" applyBorder="1" applyAlignment="1">
      <alignment horizontal="right" wrapText="1"/>
    </xf>
    <xf numFmtId="0" fontId="3" fillId="0" borderId="0" xfId="3" applyNumberFormat="1" applyFont="1" applyFill="1" applyBorder="1" applyAlignment="1">
      <alignment horizontal="right"/>
    </xf>
    <xf numFmtId="0" fontId="4" fillId="0" borderId="0" xfId="3" applyNumberFormat="1" applyFont="1" applyFill="1" applyAlignment="1">
      <alignment horizontal="center"/>
    </xf>
    <xf numFmtId="0" fontId="3" fillId="0" borderId="2" xfId="1" applyNumberFormat="1" applyFont="1" applyFill="1" applyBorder="1" applyAlignment="1">
      <alignment horizontal="right"/>
    </xf>
    <xf numFmtId="0" fontId="3" fillId="0" borderId="0" xfId="1" applyNumberFormat="1" applyFont="1" applyFill="1" applyBorder="1" applyAlignment="1">
      <alignment horizontal="right"/>
    </xf>
    <xf numFmtId="0" fontId="6" fillId="0" borderId="0" xfId="3" applyFont="1" applyFill="1"/>
    <xf numFmtId="43" fontId="3" fillId="0" borderId="0" xfId="1" applyFont="1" applyFill="1" applyBorder="1" applyAlignment="1" applyProtection="1">
      <alignment horizontal="right"/>
    </xf>
    <xf numFmtId="164" fontId="3" fillId="0" borderId="1" xfId="3" applyNumberFormat="1" applyFont="1" applyFill="1" applyBorder="1" applyAlignment="1">
      <alignment horizontal="right" vertical="top" wrapText="1"/>
    </xf>
    <xf numFmtId="0" fontId="3" fillId="0" borderId="1" xfId="3" applyNumberFormat="1" applyFont="1" applyFill="1" applyBorder="1" applyAlignment="1">
      <alignment horizontal="right" vertical="top" wrapText="1"/>
    </xf>
    <xf numFmtId="0" fontId="3" fillId="0" borderId="0" xfId="3" applyFont="1" applyFill="1" applyBorder="1" applyAlignment="1">
      <alignment vertical="center" wrapText="1"/>
    </xf>
    <xf numFmtId="0" fontId="4" fillId="0" borderId="0" xfId="3" applyNumberFormat="1" applyFont="1" applyFill="1" applyBorder="1" applyAlignment="1" applyProtection="1">
      <alignment horizontal="right" vertical="center"/>
    </xf>
    <xf numFmtId="0" fontId="4" fillId="0" borderId="0" xfId="3" applyNumberFormat="1" applyFont="1" applyFill="1" applyBorder="1" applyAlignment="1" applyProtection="1">
      <alignment horizontal="center"/>
    </xf>
    <xf numFmtId="0" fontId="3" fillId="0" borderId="0" xfId="6" applyNumberFormat="1" applyFont="1" applyFill="1" applyBorder="1" applyAlignment="1">
      <alignment horizontal="right" vertical="top" wrapText="1"/>
    </xf>
    <xf numFmtId="0" fontId="6" fillId="0" borderId="0" xfId="3" applyFont="1" applyFill="1" applyBorder="1" applyAlignment="1">
      <alignment horizontal="right" vertical="top" wrapText="1"/>
    </xf>
    <xf numFmtId="0" fontId="5" fillId="0" borderId="0" xfId="3" applyFont="1" applyFill="1" applyBorder="1" applyAlignment="1" applyProtection="1">
      <alignment horizontal="left" vertical="top" wrapText="1"/>
    </xf>
    <xf numFmtId="169" fontId="3" fillId="0" borderId="1" xfId="4" applyNumberFormat="1" applyFont="1" applyFill="1" applyBorder="1" applyAlignment="1" applyProtection="1">
      <alignment vertical="center" wrapText="1"/>
    </xf>
    <xf numFmtId="0" fontId="3" fillId="0" borderId="0" xfId="5" applyFont="1" applyFill="1" applyBorder="1" applyProtection="1"/>
    <xf numFmtId="0" fontId="3" fillId="0" borderId="1" xfId="5" applyFont="1" applyFill="1" applyBorder="1" applyAlignment="1" applyProtection="1">
      <alignment horizontal="left" vertical="top" wrapText="1"/>
    </xf>
    <xf numFmtId="0" fontId="3" fillId="0" borderId="1" xfId="5" applyFont="1" applyFill="1" applyBorder="1" applyAlignment="1" applyProtection="1">
      <alignment horizontal="right" vertical="top" wrapText="1"/>
    </xf>
    <xf numFmtId="0" fontId="3" fillId="0" borderId="1" xfId="4" applyFont="1" applyFill="1" applyBorder="1" applyAlignment="1" applyProtection="1">
      <alignment horizontal="left"/>
    </xf>
    <xf numFmtId="0" fontId="3" fillId="0" borderId="1" xfId="4" applyNumberFormat="1" applyFont="1" applyFill="1" applyBorder="1" applyAlignment="1" applyProtection="1">
      <alignment horizontal="right"/>
    </xf>
    <xf numFmtId="0" fontId="3" fillId="0" borderId="0" xfId="3" applyNumberFormat="1" applyFont="1" applyFill="1" applyBorder="1" applyAlignment="1" applyProtection="1">
      <alignment horizontal="right" wrapText="1"/>
    </xf>
    <xf numFmtId="0" fontId="3" fillId="0" borderId="0" xfId="3" applyNumberFormat="1" applyFont="1" applyFill="1" applyAlignment="1" applyProtection="1">
      <alignment horizontal="right" wrapText="1"/>
    </xf>
    <xf numFmtId="0" fontId="5" fillId="0" borderId="0" xfId="3" applyNumberFormat="1" applyFont="1" applyFill="1" applyBorder="1" applyAlignment="1" applyProtection="1">
      <alignment horizontal="right" wrapText="1"/>
    </xf>
    <xf numFmtId="43" fontId="3" fillId="0" borderId="3" xfId="1" applyFont="1" applyFill="1" applyBorder="1" applyAlignment="1">
      <alignment horizontal="right" wrapText="1"/>
    </xf>
    <xf numFmtId="0" fontId="3" fillId="0" borderId="3" xfId="1" applyNumberFormat="1" applyFont="1" applyFill="1" applyBorder="1" applyAlignment="1">
      <alignment horizontal="right" wrapText="1"/>
    </xf>
    <xf numFmtId="0" fontId="3" fillId="0" borderId="1" xfId="5" applyNumberFormat="1" applyFont="1" applyFill="1" applyBorder="1" applyAlignment="1" applyProtection="1">
      <alignment horizontal="left" vertical="top" wrapText="1"/>
    </xf>
    <xf numFmtId="0" fontId="3" fillId="0" borderId="1" xfId="5" applyNumberFormat="1" applyFont="1" applyFill="1" applyBorder="1" applyAlignment="1" applyProtection="1">
      <alignment horizontal="right" vertical="top" wrapText="1"/>
    </xf>
    <xf numFmtId="43" fontId="3" fillId="0" borderId="0" xfId="3" applyNumberFormat="1" applyFont="1" applyFill="1" applyBorder="1" applyAlignment="1">
      <alignment horizontal="right" wrapText="1"/>
    </xf>
    <xf numFmtId="0" fontId="3" fillId="0" borderId="1" xfId="3" applyNumberFormat="1" applyFont="1" applyFill="1" applyBorder="1" applyAlignment="1">
      <alignment horizontal="right"/>
    </xf>
    <xf numFmtId="0" fontId="3" fillId="0" borderId="0" xfId="0" applyNumberFormat="1" applyFont="1" applyFill="1" applyBorder="1" applyAlignment="1">
      <alignment horizontal="right" wrapText="1"/>
    </xf>
    <xf numFmtId="43" fontId="3" fillId="0" borderId="0" xfId="1" applyFont="1" applyFill="1" applyBorder="1" applyAlignment="1" applyProtection="1">
      <alignment horizontal="right" vertical="top" wrapText="1"/>
    </xf>
    <xf numFmtId="0" fontId="3" fillId="0" borderId="0" xfId="3" applyNumberFormat="1" applyFont="1" applyFill="1" applyBorder="1" applyAlignment="1" applyProtection="1">
      <alignment horizontal="right" vertical="top"/>
    </xf>
    <xf numFmtId="0" fontId="3" fillId="0" borderId="0" xfId="3" applyFont="1" applyFill="1" applyAlignment="1">
      <alignment vertical="top"/>
    </xf>
    <xf numFmtId="49" fontId="3" fillId="0" borderId="0" xfId="5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>
      <alignment vertical="top"/>
    </xf>
    <xf numFmtId="0" fontId="3" fillId="0" borderId="0" xfId="5" applyNumberFormat="1" applyFont="1" applyFill="1" applyBorder="1" applyProtection="1"/>
    <xf numFmtId="0" fontId="3" fillId="0" borderId="0" xfId="0" applyFont="1" applyFill="1" applyBorder="1" applyAlignment="1"/>
    <xf numFmtId="0" fontId="3" fillId="0" borderId="0" xfId="5" applyFont="1" applyFill="1" applyBorder="1" applyAlignment="1" applyProtection="1">
      <alignment horizontal="right" vertical="top" wrapText="1"/>
    </xf>
    <xf numFmtId="0" fontId="3" fillId="0" borderId="0" xfId="5" applyNumberFormat="1" applyFont="1" applyFill="1" applyProtection="1"/>
    <xf numFmtId="0" fontId="3" fillId="0" borderId="0" xfId="5" applyNumberFormat="1" applyFont="1" applyFill="1" applyBorder="1" applyAlignment="1" applyProtection="1">
      <alignment horizontal="left"/>
    </xf>
    <xf numFmtId="0" fontId="3" fillId="0" borderId="3" xfId="5" applyFont="1" applyFill="1" applyBorder="1" applyAlignment="1" applyProtection="1">
      <alignment horizontal="left" vertical="top" wrapText="1"/>
    </xf>
    <xf numFmtId="0" fontId="3" fillId="0" borderId="3" xfId="5" applyFont="1" applyFill="1" applyBorder="1" applyAlignment="1" applyProtection="1">
      <alignment vertical="top"/>
    </xf>
    <xf numFmtId="0" fontId="3" fillId="0" borderId="3" xfId="4" applyFont="1" applyFill="1" applyBorder="1" applyAlignment="1" applyProtection="1"/>
    <xf numFmtId="0" fontId="3" fillId="0" borderId="3" xfId="4" applyNumberFormat="1" applyFont="1" applyFill="1" applyBorder="1" applyAlignment="1" applyProtection="1">
      <alignment horizontal="right"/>
    </xf>
    <xf numFmtId="0" fontId="3" fillId="0" borderId="3" xfId="4" applyNumberFormat="1" applyFont="1" applyFill="1" applyBorder="1" applyAlignment="1" applyProtection="1">
      <alignment horizontal="right" vertical="top" wrapText="1"/>
    </xf>
    <xf numFmtId="0" fontId="3" fillId="0" borderId="0" xfId="5" applyFont="1" applyFill="1" applyBorder="1" applyAlignment="1" applyProtection="1">
      <alignment horizontal="left" vertical="top" wrapText="1"/>
    </xf>
    <xf numFmtId="0" fontId="3" fillId="0" borderId="0" xfId="4" applyFont="1" applyFill="1" applyBorder="1" applyAlignment="1" applyProtection="1"/>
    <xf numFmtId="0" fontId="1" fillId="0" borderId="0" xfId="0" applyFont="1" applyFill="1" applyAlignment="1"/>
    <xf numFmtId="0" fontId="3" fillId="0" borderId="0" xfId="4" applyNumberFormat="1" applyFont="1" applyFill="1" applyBorder="1" applyAlignment="1" applyProtection="1">
      <alignment horizontal="right" vertical="center"/>
    </xf>
    <xf numFmtId="0" fontId="3" fillId="0" borderId="2" xfId="3" applyNumberFormat="1" applyFont="1" applyFill="1" applyBorder="1" applyAlignment="1">
      <alignment horizontal="right" wrapText="1"/>
    </xf>
    <xf numFmtId="0" fontId="3" fillId="0" borderId="2" xfId="3" applyNumberFormat="1" applyFont="1" applyFill="1" applyBorder="1" applyAlignment="1">
      <alignment horizontal="right"/>
    </xf>
    <xf numFmtId="165" fontId="3" fillId="0" borderId="1" xfId="3" applyNumberFormat="1" applyFont="1" applyFill="1" applyBorder="1" applyAlignment="1">
      <alignment horizontal="right" vertical="top" wrapText="1"/>
    </xf>
    <xf numFmtId="49" fontId="3" fillId="0" borderId="1" xfId="3" applyNumberFormat="1" applyFont="1" applyFill="1" applyBorder="1" applyAlignment="1">
      <alignment horizontal="right" vertical="top" wrapText="1"/>
    </xf>
    <xf numFmtId="0" fontId="3" fillId="0" borderId="1" xfId="3" applyFont="1" applyFill="1" applyBorder="1" applyAlignment="1" applyProtection="1">
      <alignment horizontal="left" vertical="center" wrapText="1"/>
    </xf>
    <xf numFmtId="0" fontId="6" fillId="0" borderId="0" xfId="3" applyFont="1" applyFill="1" applyBorder="1" applyAlignment="1" applyProtection="1">
      <alignment horizontal="left" vertical="top" wrapText="1"/>
    </xf>
    <xf numFmtId="0" fontId="6" fillId="0" borderId="0" xfId="3" applyNumberFormat="1" applyFont="1" applyFill="1" applyBorder="1" applyAlignment="1">
      <alignment horizontal="right" wrapText="1"/>
    </xf>
    <xf numFmtId="0" fontId="6" fillId="0" borderId="0" xfId="1" applyNumberFormat="1" applyFont="1" applyFill="1" applyBorder="1" applyAlignment="1">
      <alignment horizontal="right" wrapText="1"/>
    </xf>
    <xf numFmtId="169" fontId="6" fillId="0" borderId="0" xfId="1" applyNumberFormat="1" applyFont="1" applyFill="1" applyBorder="1" applyAlignment="1">
      <alignment horizontal="right" wrapText="1"/>
    </xf>
    <xf numFmtId="169" fontId="5" fillId="0" borderId="0" xfId="3" applyNumberFormat="1" applyFont="1" applyFill="1"/>
    <xf numFmtId="169" fontId="6" fillId="0" borderId="0" xfId="1" applyNumberFormat="1" applyFont="1" applyFill="1" applyBorder="1" applyAlignment="1">
      <alignment horizontal="right" vertical="top" wrapText="1"/>
    </xf>
    <xf numFmtId="0" fontId="3" fillId="0" borderId="0" xfId="6" applyFont="1" applyFill="1" applyBorder="1" applyAlignment="1">
      <alignment horizontal="left" vertical="top" wrapText="1"/>
    </xf>
    <xf numFmtId="0" fontId="3" fillId="0" borderId="0" xfId="3" applyFont="1" applyFill="1" applyAlignment="1">
      <alignment horizontal="left" vertical="top" wrapText="1"/>
    </xf>
    <xf numFmtId="0" fontId="4" fillId="0" borderId="0" xfId="3" applyFont="1" applyFill="1" applyAlignment="1" applyProtection="1">
      <alignment horizontal="left" vertical="top"/>
    </xf>
    <xf numFmtId="0" fontId="3" fillId="0" borderId="0" xfId="3" applyFont="1" applyFill="1" applyBorder="1" applyAlignment="1">
      <alignment horizontal="left" vertical="top" wrapText="1"/>
    </xf>
    <xf numFmtId="0" fontId="3" fillId="0" borderId="1" xfId="3" applyFont="1" applyFill="1" applyBorder="1" applyAlignment="1">
      <alignment horizontal="left" vertical="top" wrapText="1"/>
    </xf>
    <xf numFmtId="0" fontId="3" fillId="0" borderId="2" xfId="3" applyFont="1" applyFill="1" applyBorder="1" applyAlignment="1">
      <alignment horizontal="left" vertical="top" wrapText="1"/>
    </xf>
    <xf numFmtId="0" fontId="3" fillId="0" borderId="0" xfId="3" applyFont="1" applyFill="1" applyBorder="1" applyAlignment="1">
      <alignment horizontal="left" vertical="top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Alignment="1">
      <alignment horizontal="left" vertical="top" wrapText="1"/>
    </xf>
    <xf numFmtId="0" fontId="3" fillId="0" borderId="0" xfId="5" applyFont="1" applyFill="1" applyBorder="1" applyAlignment="1" applyProtection="1">
      <alignment horizontal="left" vertical="top"/>
    </xf>
    <xf numFmtId="0" fontId="3" fillId="0" borderId="0" xfId="5" applyFont="1" applyFill="1" applyAlignment="1" applyProtection="1">
      <alignment horizontal="right" vertical="top"/>
    </xf>
    <xf numFmtId="169" fontId="4" fillId="0" borderId="0" xfId="3" applyNumberFormat="1" applyFont="1" applyFill="1" applyAlignment="1" applyProtection="1">
      <alignment horizontal="center"/>
    </xf>
    <xf numFmtId="0" fontId="6" fillId="0" borderId="0" xfId="3" applyFont="1" applyFill="1" applyAlignment="1" applyProtection="1">
      <alignment horizontal="left" vertical="top" wrapText="1"/>
    </xf>
    <xf numFmtId="169" fontId="3" fillId="0" borderId="3" xfId="4" applyNumberFormat="1" applyFont="1" applyFill="1" applyBorder="1" applyAlignment="1" applyProtection="1">
      <alignment horizontal="right" vertical="top" wrapText="1"/>
    </xf>
  </cellXfs>
  <cellStyles count="7">
    <cellStyle name="Comma" xfId="1" builtinId="3"/>
    <cellStyle name="Normal" xfId="0" builtinId="0"/>
    <cellStyle name="Normal_BUDGET FOR  03-04" xfId="2"/>
    <cellStyle name="Normal_budget for 03-04" xfId="3"/>
    <cellStyle name="Normal_budget for 03-04 2" xfId="6"/>
    <cellStyle name="Normal_BUDGET-2000" xfId="4"/>
    <cellStyle name="Normal_budgetDocNIC02-03" xfId="5"/>
  </cellStyles>
  <dxfs count="0"/>
  <tableStyles count="0" defaultTableStyle="TableStyleMedium9" defaultPivotStyle="PivotStyleLight16"/>
  <colors>
    <mruColors>
      <color rgb="FFFF0066"/>
      <color rgb="FFFFCC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10</xdr:col>
      <xdr:colOff>170036</xdr:colOff>
      <xdr:row>63</xdr:row>
      <xdr:rowOff>88112</xdr:rowOff>
    </xdr:from>
    <xdr:to>
      <xdr:col>12</xdr:col>
      <xdr:colOff>257369</xdr:colOff>
      <xdr:row>73</xdr:row>
      <xdr:rowOff>107674</xdr:rowOff>
    </xdr:to>
    <xdr:sp macro="" textlink="">
      <xdr:nvSpPr>
        <xdr:cNvPr id="1213" name="Text Box 6" hidden="1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8715375" y="10934700"/>
          <a:ext cx="1343025" cy="16478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684949</xdr:colOff>
      <xdr:row>51</xdr:row>
      <xdr:rowOff>3541</xdr:rowOff>
    </xdr:from>
    <xdr:to>
      <xdr:col>7</xdr:col>
      <xdr:colOff>583916</xdr:colOff>
      <xdr:row>56</xdr:row>
      <xdr:rowOff>16565</xdr:rowOff>
    </xdr:to>
    <xdr:sp macro="" textlink="">
      <xdr:nvSpPr>
        <xdr:cNvPr id="1214" name="Text Box 9" hidden="1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5905500" y="8677275"/>
          <a:ext cx="1333500" cy="96202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684949</xdr:colOff>
      <xdr:row>63</xdr:row>
      <xdr:rowOff>88112</xdr:rowOff>
    </xdr:from>
    <xdr:to>
      <xdr:col>7</xdr:col>
      <xdr:colOff>583916</xdr:colOff>
      <xdr:row>64</xdr:row>
      <xdr:rowOff>39757</xdr:rowOff>
    </xdr:to>
    <xdr:sp macro="" textlink="">
      <xdr:nvSpPr>
        <xdr:cNvPr id="1215" name="Text Box 10" hidden="1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5905500" y="10934700"/>
          <a:ext cx="1333500" cy="95250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  <xdr:twoCellAnchor editAs="absolute">
    <xdr:from>
      <xdr:col>5</xdr:col>
      <xdr:colOff>684949</xdr:colOff>
      <xdr:row>76</xdr:row>
      <xdr:rowOff>33131</xdr:rowOff>
    </xdr:from>
    <xdr:to>
      <xdr:col>7</xdr:col>
      <xdr:colOff>583916</xdr:colOff>
      <xdr:row>80</xdr:row>
      <xdr:rowOff>152400</xdr:rowOff>
    </xdr:to>
    <xdr:sp macro="" textlink="">
      <xdr:nvSpPr>
        <xdr:cNvPr id="1216" name="Text Box 12" hidden="1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5905500" y="12973050"/>
          <a:ext cx="1333500" cy="828675"/>
        </a:xfrm>
        <a:prstGeom prst="rect">
          <a:avLst/>
        </a:prstGeom>
        <a:solidFill>
          <a:srgbClr val="FFFFE1"/>
        </a:solidFill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000000"/>
          </a:outerShdw>
        </a:effec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 syncVertical="1" syncRef="A1" transitionEvaluation="1" codeName="Sheet1">
    <tabColor rgb="FFC00000"/>
  </sheetPr>
  <dimension ref="A1:G263"/>
  <sheetViews>
    <sheetView tabSelected="1" view="pageBreakPreview" zoomScale="115" zoomScaleNormal="145" zoomScaleSheetLayoutView="115" workbookViewId="0">
      <selection activeCell="E284" sqref="E284"/>
    </sheetView>
  </sheetViews>
  <sheetFormatPr defaultColWidth="9.140625" defaultRowHeight="12.75"/>
  <cols>
    <col min="1" max="1" width="5.7109375" style="131" customWidth="1"/>
    <col min="2" max="2" width="8.28515625" style="4" customWidth="1"/>
    <col min="3" max="3" width="40.7109375" style="2" customWidth="1"/>
    <col min="4" max="7" width="10.7109375" style="33" customWidth="1"/>
    <col min="8" max="16384" width="9.140625" style="2"/>
  </cols>
  <sheetData>
    <row r="1" spans="1:7" ht="14.45" customHeight="1">
      <c r="A1" s="141" t="s">
        <v>68</v>
      </c>
      <c r="B1" s="141"/>
      <c r="C1" s="141"/>
      <c r="D1" s="141"/>
      <c r="E1" s="141"/>
      <c r="F1" s="141"/>
      <c r="G1" s="141"/>
    </row>
    <row r="2" spans="1:7" ht="14.45" customHeight="1">
      <c r="A2" s="141" t="s">
        <v>69</v>
      </c>
      <c r="B2" s="141"/>
      <c r="C2" s="141"/>
      <c r="D2" s="141"/>
      <c r="E2" s="141"/>
      <c r="F2" s="141"/>
      <c r="G2" s="141"/>
    </row>
    <row r="3" spans="1:7">
      <c r="A3" s="132"/>
      <c r="B3" s="27"/>
      <c r="C3" s="3"/>
      <c r="D3" s="32"/>
      <c r="F3" s="32"/>
      <c r="G3" s="32"/>
    </row>
    <row r="4" spans="1:7" ht="14.45" customHeight="1">
      <c r="C4" s="5" t="s">
        <v>59</v>
      </c>
      <c r="D4" s="71">
        <v>2702</v>
      </c>
      <c r="E4" s="33" t="s">
        <v>0</v>
      </c>
    </row>
    <row r="5" spans="1:7" ht="14.45" customHeight="1">
      <c r="B5" s="7"/>
      <c r="C5" s="5"/>
      <c r="D5" s="71">
        <v>2711</v>
      </c>
      <c r="E5" s="33" t="s">
        <v>47</v>
      </c>
    </row>
    <row r="6" spans="1:7" ht="14.45" customHeight="1">
      <c r="B6" s="7"/>
      <c r="C6" s="5" t="s">
        <v>64</v>
      </c>
      <c r="D6" s="71">
        <v>4702</v>
      </c>
      <c r="E6" s="33" t="s">
        <v>72</v>
      </c>
    </row>
    <row r="7" spans="1:7" ht="14.45" customHeight="1">
      <c r="C7" s="5" t="s">
        <v>62</v>
      </c>
      <c r="D7" s="71">
        <v>4711</v>
      </c>
      <c r="E7" s="33" t="s">
        <v>51</v>
      </c>
    </row>
    <row r="8" spans="1:7">
      <c r="C8" s="6"/>
    </row>
    <row r="9" spans="1:7" s="85" customFormat="1" ht="15" customHeight="1">
      <c r="A9" s="139" t="s">
        <v>172</v>
      </c>
      <c r="B9" s="107"/>
      <c r="C9" s="108"/>
      <c r="D9" s="108"/>
      <c r="E9" s="109"/>
      <c r="F9" s="105"/>
      <c r="G9" s="34"/>
    </row>
    <row r="10" spans="1:7">
      <c r="A10" s="28"/>
      <c r="C10" s="6"/>
      <c r="E10" s="34"/>
      <c r="F10" s="34"/>
      <c r="G10" s="34"/>
    </row>
    <row r="11" spans="1:7" ht="14.45" customHeight="1">
      <c r="C11" s="8"/>
      <c r="D11" s="35" t="s">
        <v>55</v>
      </c>
      <c r="E11" s="35" t="s">
        <v>56</v>
      </c>
      <c r="F11" s="35" t="s">
        <v>3</v>
      </c>
    </row>
    <row r="12" spans="1:7" ht="14.45" customHeight="1">
      <c r="C12" s="79" t="s">
        <v>1</v>
      </c>
      <c r="D12" s="71">
        <f>G166</f>
        <v>396994</v>
      </c>
      <c r="E12" s="80">
        <f>G258</f>
        <v>981163</v>
      </c>
      <c r="F12" s="71">
        <f>SUM(D12:E12)</f>
        <v>1378157</v>
      </c>
    </row>
    <row r="13" spans="1:7">
      <c r="D13" s="37"/>
      <c r="E13" s="36"/>
      <c r="F13" s="36"/>
    </row>
    <row r="14" spans="1:7" ht="14.45" customHeight="1">
      <c r="A14" s="28" t="s">
        <v>57</v>
      </c>
    </row>
    <row r="15" spans="1:7" ht="12.6" customHeight="1">
      <c r="C15" s="9"/>
      <c r="D15" s="38"/>
      <c r="E15" s="38"/>
      <c r="F15" s="38"/>
      <c r="G15" s="39" t="s">
        <v>65</v>
      </c>
    </row>
    <row r="16" spans="1:7" s="104" customFormat="1" ht="27" customHeight="1">
      <c r="A16" s="110"/>
      <c r="B16" s="111"/>
      <c r="C16" s="112"/>
      <c r="D16" s="113" t="s">
        <v>70</v>
      </c>
      <c r="E16" s="114" t="s">
        <v>71</v>
      </c>
      <c r="F16" s="114" t="s">
        <v>165</v>
      </c>
      <c r="G16" s="143"/>
    </row>
    <row r="17" spans="1:7" s="85" customFormat="1">
      <c r="A17" s="115"/>
      <c r="B17" s="116" t="s">
        <v>2</v>
      </c>
      <c r="C17" s="117"/>
      <c r="D17" s="118" t="s">
        <v>147</v>
      </c>
      <c r="E17" s="118" t="s">
        <v>166</v>
      </c>
      <c r="F17" s="118" t="s">
        <v>166</v>
      </c>
      <c r="G17" s="140"/>
    </row>
    <row r="18" spans="1:7" s="85" customFormat="1">
      <c r="A18" s="86"/>
      <c r="B18" s="87"/>
      <c r="C18" s="88"/>
      <c r="D18" s="89"/>
      <c r="E18" s="89"/>
      <c r="F18" s="89"/>
      <c r="G18" s="84"/>
    </row>
    <row r="19" spans="1:7" ht="14.45" customHeight="1">
      <c r="A19" s="133"/>
      <c r="B19" s="10"/>
      <c r="C19" s="11" t="s">
        <v>4</v>
      </c>
      <c r="D19" s="40"/>
      <c r="E19" s="40"/>
      <c r="F19" s="40"/>
      <c r="G19" s="40"/>
    </row>
    <row r="20" spans="1:7" ht="14.45" customHeight="1">
      <c r="A20" s="133" t="s">
        <v>5</v>
      </c>
      <c r="B20" s="12">
        <v>2702</v>
      </c>
      <c r="C20" s="11" t="s">
        <v>0</v>
      </c>
    </row>
    <row r="21" spans="1:7" ht="14.45" customHeight="1">
      <c r="A21" s="133"/>
      <c r="B21" s="13">
        <v>1</v>
      </c>
      <c r="C21" s="14" t="s">
        <v>6</v>
      </c>
      <c r="D21" s="41"/>
      <c r="E21" s="41"/>
      <c r="F21" s="41"/>
      <c r="G21" s="41"/>
    </row>
    <row r="22" spans="1:7" ht="14.45" customHeight="1">
      <c r="A22" s="133"/>
      <c r="B22" s="15">
        <v>1.103</v>
      </c>
      <c r="C22" s="11" t="s">
        <v>7</v>
      </c>
      <c r="D22" s="41"/>
      <c r="E22" s="41"/>
      <c r="F22" s="41"/>
      <c r="G22" s="41"/>
    </row>
    <row r="23" spans="1:7" ht="14.85" customHeight="1">
      <c r="A23" s="133"/>
      <c r="B23" s="10">
        <v>61</v>
      </c>
      <c r="C23" s="14" t="s">
        <v>9</v>
      </c>
      <c r="D23" s="41"/>
      <c r="E23" s="42"/>
      <c r="F23" s="42"/>
      <c r="G23" s="42"/>
    </row>
    <row r="24" spans="1:7" ht="14.85" customHeight="1">
      <c r="A24" s="133"/>
      <c r="B24" s="16">
        <v>45</v>
      </c>
      <c r="C24" s="14" t="s">
        <v>75</v>
      </c>
      <c r="D24" s="44"/>
      <c r="E24" s="40"/>
      <c r="F24" s="40"/>
      <c r="G24" s="40"/>
    </row>
    <row r="25" spans="1:7" ht="14.85" customHeight="1">
      <c r="A25" s="133"/>
      <c r="B25" s="19" t="s">
        <v>10</v>
      </c>
      <c r="C25" s="14" t="s">
        <v>113</v>
      </c>
      <c r="D25" s="50">
        <v>965</v>
      </c>
      <c r="E25" s="50">
        <v>970</v>
      </c>
      <c r="F25" s="50">
        <v>970</v>
      </c>
      <c r="G25" s="63">
        <v>970</v>
      </c>
    </row>
    <row r="26" spans="1:7" ht="14.85" customHeight="1">
      <c r="A26" s="133" t="s">
        <v>3</v>
      </c>
      <c r="B26" s="16">
        <v>45</v>
      </c>
      <c r="C26" s="14" t="s">
        <v>75</v>
      </c>
      <c r="D26" s="50">
        <f t="shared" ref="D26:G26" si="0">D25</f>
        <v>965</v>
      </c>
      <c r="E26" s="50">
        <f t="shared" si="0"/>
        <v>970</v>
      </c>
      <c r="F26" s="50">
        <f t="shared" ref="F26" si="1">F25</f>
        <v>970</v>
      </c>
      <c r="G26" s="50">
        <f t="shared" si="0"/>
        <v>970</v>
      </c>
    </row>
    <row r="27" spans="1:7" ht="14.85" customHeight="1">
      <c r="A27" s="133"/>
      <c r="B27" s="19"/>
      <c r="C27" s="14"/>
      <c r="D27" s="41"/>
      <c r="E27" s="41"/>
      <c r="F27" s="41"/>
      <c r="G27" s="42"/>
    </row>
    <row r="28" spans="1:7" ht="14.85" customHeight="1">
      <c r="A28" s="133"/>
      <c r="B28" s="16">
        <v>46</v>
      </c>
      <c r="C28" s="14" t="s">
        <v>76</v>
      </c>
      <c r="D28" s="44"/>
      <c r="E28" s="44"/>
      <c r="F28" s="44"/>
      <c r="G28" s="40"/>
    </row>
    <row r="29" spans="1:7" ht="14.85" customHeight="1">
      <c r="A29" s="133"/>
      <c r="B29" s="19" t="s">
        <v>11</v>
      </c>
      <c r="C29" s="14" t="s">
        <v>113</v>
      </c>
      <c r="D29" s="50">
        <v>731</v>
      </c>
      <c r="E29" s="50">
        <v>733</v>
      </c>
      <c r="F29" s="50">
        <v>733</v>
      </c>
      <c r="G29" s="63">
        <v>733</v>
      </c>
    </row>
    <row r="30" spans="1:7" ht="14.85" customHeight="1">
      <c r="A30" s="133" t="s">
        <v>3</v>
      </c>
      <c r="B30" s="16">
        <v>46</v>
      </c>
      <c r="C30" s="14" t="s">
        <v>76</v>
      </c>
      <c r="D30" s="50">
        <f t="shared" ref="D30:G30" si="2">D29</f>
        <v>731</v>
      </c>
      <c r="E30" s="50">
        <f t="shared" si="2"/>
        <v>733</v>
      </c>
      <c r="F30" s="50">
        <f t="shared" ref="F30" si="3">F29</f>
        <v>733</v>
      </c>
      <c r="G30" s="50">
        <f t="shared" si="2"/>
        <v>733</v>
      </c>
    </row>
    <row r="31" spans="1:7" ht="10.9" customHeight="1">
      <c r="A31" s="133"/>
      <c r="B31" s="19"/>
      <c r="C31" s="14"/>
      <c r="D31" s="41"/>
      <c r="E31" s="41"/>
      <c r="F31" s="41"/>
      <c r="G31" s="42"/>
    </row>
    <row r="32" spans="1:7" ht="14.85" customHeight="1">
      <c r="A32" s="133"/>
      <c r="B32" s="16">
        <v>47</v>
      </c>
      <c r="C32" s="14" t="s">
        <v>77</v>
      </c>
      <c r="D32" s="41"/>
      <c r="E32" s="41"/>
      <c r="F32" s="41"/>
      <c r="G32" s="42"/>
    </row>
    <row r="33" spans="1:7" ht="14.85" customHeight="1">
      <c r="A33" s="133"/>
      <c r="B33" s="19" t="s">
        <v>12</v>
      </c>
      <c r="C33" s="17" t="s">
        <v>113</v>
      </c>
      <c r="D33" s="50">
        <v>647</v>
      </c>
      <c r="E33" s="50">
        <v>648</v>
      </c>
      <c r="F33" s="50">
        <v>648</v>
      </c>
      <c r="G33" s="63">
        <v>648</v>
      </c>
    </row>
    <row r="34" spans="1:7" ht="14.85" customHeight="1">
      <c r="A34" s="133" t="s">
        <v>3</v>
      </c>
      <c r="B34" s="16">
        <v>47</v>
      </c>
      <c r="C34" s="14" t="s">
        <v>77</v>
      </c>
      <c r="D34" s="50">
        <f t="shared" ref="D34:G34" si="4">D33</f>
        <v>647</v>
      </c>
      <c r="E34" s="50">
        <f t="shared" si="4"/>
        <v>648</v>
      </c>
      <c r="F34" s="50">
        <f t="shared" ref="F34" si="5">F33</f>
        <v>648</v>
      </c>
      <c r="G34" s="50">
        <f t="shared" si="4"/>
        <v>648</v>
      </c>
    </row>
    <row r="35" spans="1:7" ht="10.9" customHeight="1">
      <c r="A35" s="133"/>
      <c r="B35" s="16"/>
      <c r="C35" s="14"/>
      <c r="D35" s="44"/>
      <c r="E35" s="44"/>
      <c r="F35" s="44"/>
      <c r="G35" s="40"/>
    </row>
    <row r="36" spans="1:7" ht="14.45" customHeight="1">
      <c r="A36" s="133"/>
      <c r="B36" s="16">
        <v>48</v>
      </c>
      <c r="C36" s="17" t="s">
        <v>78</v>
      </c>
      <c r="D36" s="44"/>
      <c r="E36" s="44"/>
      <c r="F36" s="44"/>
      <c r="G36" s="40"/>
    </row>
    <row r="37" spans="1:7" ht="14.45" customHeight="1">
      <c r="A37" s="133"/>
      <c r="B37" s="19" t="s">
        <v>13</v>
      </c>
      <c r="C37" s="17" t="s">
        <v>113</v>
      </c>
      <c r="D37" s="50">
        <v>647</v>
      </c>
      <c r="E37" s="50">
        <v>648</v>
      </c>
      <c r="F37" s="50">
        <v>648</v>
      </c>
      <c r="G37" s="63">
        <v>648</v>
      </c>
    </row>
    <row r="38" spans="1:7" ht="14.45" customHeight="1">
      <c r="A38" s="133" t="s">
        <v>3</v>
      </c>
      <c r="B38" s="16">
        <v>48</v>
      </c>
      <c r="C38" s="14" t="s">
        <v>78</v>
      </c>
      <c r="D38" s="54">
        <f t="shared" ref="D38:G38" si="6">D37</f>
        <v>647</v>
      </c>
      <c r="E38" s="54">
        <f t="shared" si="6"/>
        <v>648</v>
      </c>
      <c r="F38" s="54">
        <f t="shared" si="6"/>
        <v>648</v>
      </c>
      <c r="G38" s="54">
        <f t="shared" si="6"/>
        <v>648</v>
      </c>
    </row>
    <row r="39" spans="1:7" ht="14.45" customHeight="1">
      <c r="A39" s="133" t="s">
        <v>3</v>
      </c>
      <c r="B39" s="10">
        <v>61</v>
      </c>
      <c r="C39" s="14" t="s">
        <v>9</v>
      </c>
      <c r="D39" s="53">
        <f>D38+D34+D30+D26</f>
        <v>2990</v>
      </c>
      <c r="E39" s="53">
        <f t="shared" ref="E39:G39" si="7">E38+E34+E30+E26</f>
        <v>2999</v>
      </c>
      <c r="F39" s="53">
        <f t="shared" si="7"/>
        <v>2999</v>
      </c>
      <c r="G39" s="53">
        <f t="shared" si="7"/>
        <v>2999</v>
      </c>
    </row>
    <row r="40" spans="1:7" ht="13.9" customHeight="1">
      <c r="A40" s="133" t="s">
        <v>3</v>
      </c>
      <c r="B40" s="15">
        <v>1.103</v>
      </c>
      <c r="C40" s="11" t="s">
        <v>7</v>
      </c>
      <c r="D40" s="56">
        <f>D39</f>
        <v>2990</v>
      </c>
      <c r="E40" s="56">
        <f t="shared" ref="E40:G40" si="8">E39</f>
        <v>2999</v>
      </c>
      <c r="F40" s="56">
        <f t="shared" si="8"/>
        <v>2999</v>
      </c>
      <c r="G40" s="56">
        <f t="shared" si="8"/>
        <v>2999</v>
      </c>
    </row>
    <row r="41" spans="1:7" ht="13.9" customHeight="1">
      <c r="A41" s="133" t="s">
        <v>3</v>
      </c>
      <c r="B41" s="13">
        <v>1</v>
      </c>
      <c r="C41" s="14" t="s">
        <v>6</v>
      </c>
      <c r="D41" s="57">
        <f>D40</f>
        <v>2990</v>
      </c>
      <c r="E41" s="57">
        <f t="shared" ref="E41:G41" si="9">E40</f>
        <v>2999</v>
      </c>
      <c r="F41" s="57">
        <f t="shared" si="9"/>
        <v>2999</v>
      </c>
      <c r="G41" s="57">
        <f t="shared" si="9"/>
        <v>2999</v>
      </c>
    </row>
    <row r="42" spans="1:7" ht="10.9" customHeight="1">
      <c r="A42" s="133"/>
      <c r="B42" s="13"/>
      <c r="C42" s="14"/>
      <c r="D42" s="40"/>
      <c r="E42" s="40"/>
      <c r="F42" s="40"/>
      <c r="G42" s="40"/>
    </row>
    <row r="43" spans="1:7" ht="13.9" customHeight="1">
      <c r="A43" s="133"/>
      <c r="B43" s="10">
        <v>80</v>
      </c>
      <c r="C43" s="14" t="s">
        <v>14</v>
      </c>
      <c r="D43" s="41"/>
      <c r="E43" s="41"/>
      <c r="F43" s="41"/>
      <c r="G43" s="41"/>
    </row>
    <row r="44" spans="1:7" ht="13.9" customHeight="1">
      <c r="A44" s="133"/>
      <c r="B44" s="20">
        <v>80.001000000000005</v>
      </c>
      <c r="C44" s="11" t="s">
        <v>63</v>
      </c>
      <c r="D44" s="41"/>
      <c r="E44" s="41"/>
      <c r="F44" s="41"/>
      <c r="G44" s="41"/>
    </row>
    <row r="45" spans="1:7" ht="13.9" customHeight="1">
      <c r="A45" s="133"/>
      <c r="B45" s="13">
        <v>20</v>
      </c>
      <c r="C45" s="14" t="s">
        <v>15</v>
      </c>
      <c r="D45" s="44"/>
      <c r="E45" s="44"/>
      <c r="F45" s="44"/>
      <c r="G45" s="44"/>
    </row>
    <row r="46" spans="1:7" ht="13.9" customHeight="1">
      <c r="A46" s="133"/>
      <c r="B46" s="13">
        <v>44</v>
      </c>
      <c r="C46" s="14" t="s">
        <v>8</v>
      </c>
      <c r="D46" s="44"/>
      <c r="E46" s="44"/>
      <c r="F46" s="44"/>
      <c r="G46" s="44"/>
    </row>
    <row r="47" spans="1:7" ht="13.9" customHeight="1">
      <c r="A47" s="133"/>
      <c r="B47" s="19" t="s">
        <v>16</v>
      </c>
      <c r="C47" s="14" t="s">
        <v>17</v>
      </c>
      <c r="D47" s="69">
        <v>67341</v>
      </c>
      <c r="E47" s="67">
        <v>115397</v>
      </c>
      <c r="F47" s="67">
        <f>115397-4300</f>
        <v>111097</v>
      </c>
      <c r="G47" s="58">
        <v>116431</v>
      </c>
    </row>
    <row r="48" spans="1:7" ht="13.9" customHeight="1">
      <c r="A48" s="133"/>
      <c r="B48" s="19" t="s">
        <v>18</v>
      </c>
      <c r="C48" s="14" t="s">
        <v>19</v>
      </c>
      <c r="D48" s="67">
        <v>20308</v>
      </c>
      <c r="E48" s="67">
        <v>8597</v>
      </c>
      <c r="F48" s="67">
        <f>8597+708</f>
        <v>9305</v>
      </c>
      <c r="G48" s="59">
        <v>7119</v>
      </c>
    </row>
    <row r="49" spans="1:7" ht="13.9" customHeight="1">
      <c r="A49" s="64"/>
      <c r="B49" s="65" t="s">
        <v>84</v>
      </c>
      <c r="C49" s="64" t="s">
        <v>80</v>
      </c>
      <c r="D49" s="59">
        <v>2677</v>
      </c>
      <c r="E49" s="59">
        <v>3479</v>
      </c>
      <c r="F49" s="59">
        <v>3479</v>
      </c>
      <c r="G49" s="59">
        <v>1</v>
      </c>
    </row>
    <row r="50" spans="1:7" ht="13.9" customHeight="1">
      <c r="A50" s="64"/>
      <c r="B50" s="65" t="s">
        <v>85</v>
      </c>
      <c r="C50" s="64" t="s">
        <v>81</v>
      </c>
      <c r="D50" s="59">
        <v>42686</v>
      </c>
      <c r="E50" s="59">
        <v>15261</v>
      </c>
      <c r="F50" s="59">
        <v>15261</v>
      </c>
      <c r="G50" s="59">
        <v>15728</v>
      </c>
    </row>
    <row r="51" spans="1:7" ht="13.9" customHeight="1">
      <c r="A51" s="64"/>
      <c r="B51" s="65" t="s">
        <v>86</v>
      </c>
      <c r="C51" s="64" t="s">
        <v>82</v>
      </c>
      <c r="D51" s="51">
        <v>0</v>
      </c>
      <c r="E51" s="59">
        <v>1</v>
      </c>
      <c r="F51" s="59">
        <v>1</v>
      </c>
      <c r="G51" s="59">
        <v>1</v>
      </c>
    </row>
    <row r="52" spans="1:7" ht="13.9" customHeight="1">
      <c r="A52" s="95"/>
      <c r="B52" s="96" t="s">
        <v>87</v>
      </c>
      <c r="C52" s="95" t="s">
        <v>83</v>
      </c>
      <c r="D52" s="48">
        <v>0</v>
      </c>
      <c r="E52" s="61">
        <v>1</v>
      </c>
      <c r="F52" s="61">
        <v>1</v>
      </c>
      <c r="G52" s="61">
        <v>1</v>
      </c>
    </row>
    <row r="53" spans="1:7" ht="13.5" customHeight="1">
      <c r="A53" s="133"/>
      <c r="B53" s="19" t="s">
        <v>20</v>
      </c>
      <c r="C53" s="14" t="s">
        <v>88</v>
      </c>
      <c r="D53" s="69">
        <v>353</v>
      </c>
      <c r="E53" s="67">
        <v>353</v>
      </c>
      <c r="F53" s="67">
        <v>353</v>
      </c>
      <c r="G53" s="58">
        <v>353</v>
      </c>
    </row>
    <row r="54" spans="1:7" ht="13.5" customHeight="1">
      <c r="A54" s="64"/>
      <c r="B54" s="66" t="s">
        <v>110</v>
      </c>
      <c r="C54" s="64" t="s">
        <v>109</v>
      </c>
      <c r="D54" s="51">
        <v>0</v>
      </c>
      <c r="E54" s="59">
        <v>1</v>
      </c>
      <c r="F54" s="59">
        <v>1</v>
      </c>
      <c r="G54" s="59">
        <v>1</v>
      </c>
    </row>
    <row r="55" spans="1:7" ht="13.5" customHeight="1">
      <c r="A55" s="133"/>
      <c r="B55" s="19" t="s">
        <v>21</v>
      </c>
      <c r="C55" s="14" t="s">
        <v>22</v>
      </c>
      <c r="D55" s="69">
        <v>2814</v>
      </c>
      <c r="E55" s="67">
        <v>2059</v>
      </c>
      <c r="F55" s="67">
        <v>2059</v>
      </c>
      <c r="G55" s="58">
        <v>2259</v>
      </c>
    </row>
    <row r="56" spans="1:7" ht="13.5" customHeight="1">
      <c r="A56" s="133"/>
      <c r="B56" s="19" t="s">
        <v>74</v>
      </c>
      <c r="C56" s="14" t="s">
        <v>114</v>
      </c>
      <c r="D56" s="67">
        <v>180</v>
      </c>
      <c r="E56" s="67">
        <v>935</v>
      </c>
      <c r="F56" s="67">
        <v>935</v>
      </c>
      <c r="G56" s="58">
        <v>935</v>
      </c>
    </row>
    <row r="57" spans="1:7" ht="13.5" customHeight="1">
      <c r="A57" s="64"/>
      <c r="B57" s="65" t="s">
        <v>93</v>
      </c>
      <c r="C57" s="64" t="s">
        <v>89</v>
      </c>
      <c r="D57" s="51">
        <v>0</v>
      </c>
      <c r="E57" s="59">
        <v>1</v>
      </c>
      <c r="F57" s="59">
        <v>1</v>
      </c>
      <c r="G57" s="59">
        <v>1</v>
      </c>
    </row>
    <row r="58" spans="1:7" ht="13.5" customHeight="1">
      <c r="A58" s="64"/>
      <c r="B58" s="65" t="s">
        <v>94</v>
      </c>
      <c r="C58" s="64" t="s">
        <v>90</v>
      </c>
      <c r="D58" s="51">
        <v>0</v>
      </c>
      <c r="E58" s="59">
        <v>1</v>
      </c>
      <c r="F58" s="59">
        <v>1</v>
      </c>
      <c r="G58" s="59">
        <v>1</v>
      </c>
    </row>
    <row r="59" spans="1:7" ht="13.5" customHeight="1">
      <c r="A59" s="64"/>
      <c r="B59" s="65" t="s">
        <v>95</v>
      </c>
      <c r="C59" s="64" t="s">
        <v>91</v>
      </c>
      <c r="D59" s="59">
        <v>1268</v>
      </c>
      <c r="E59" s="59">
        <v>1271</v>
      </c>
      <c r="F59" s="59">
        <v>1271</v>
      </c>
      <c r="G59" s="59">
        <v>1271</v>
      </c>
    </row>
    <row r="60" spans="1:7" ht="13.5" customHeight="1">
      <c r="A60" s="64"/>
      <c r="B60" s="65" t="s">
        <v>96</v>
      </c>
      <c r="C60" s="64" t="s">
        <v>92</v>
      </c>
      <c r="D60" s="51">
        <v>0</v>
      </c>
      <c r="E60" s="59">
        <v>1</v>
      </c>
      <c r="F60" s="59">
        <v>1</v>
      </c>
      <c r="G60" s="59">
        <v>1</v>
      </c>
    </row>
    <row r="61" spans="1:7" ht="13.5" customHeight="1">
      <c r="A61" s="64"/>
      <c r="B61" s="65" t="s">
        <v>136</v>
      </c>
      <c r="C61" s="64" t="s">
        <v>137</v>
      </c>
      <c r="D61" s="51">
        <v>0</v>
      </c>
      <c r="E61" s="59">
        <v>1</v>
      </c>
      <c r="F61" s="59">
        <v>1</v>
      </c>
      <c r="G61" s="59">
        <v>1</v>
      </c>
    </row>
    <row r="62" spans="1:7" ht="13.5" customHeight="1">
      <c r="A62" s="64"/>
      <c r="B62" s="65" t="s">
        <v>138</v>
      </c>
      <c r="C62" s="64" t="s">
        <v>139</v>
      </c>
      <c r="D62" s="61">
        <v>13458</v>
      </c>
      <c r="E62" s="61">
        <v>1200</v>
      </c>
      <c r="F62" s="61">
        <f>1200+396</f>
        <v>1596</v>
      </c>
      <c r="G62" s="61">
        <v>11112</v>
      </c>
    </row>
    <row r="63" spans="1:7" ht="13.5" customHeight="1">
      <c r="A63" s="133" t="s">
        <v>3</v>
      </c>
      <c r="B63" s="13">
        <v>44</v>
      </c>
      <c r="C63" s="14" t="s">
        <v>8</v>
      </c>
      <c r="D63" s="60">
        <f>SUM(D47:D62)</f>
        <v>151085</v>
      </c>
      <c r="E63" s="60">
        <f t="shared" ref="E63:G63" si="10">SUM(E47:E62)</f>
        <v>148559</v>
      </c>
      <c r="F63" s="60">
        <f t="shared" si="10"/>
        <v>145363</v>
      </c>
      <c r="G63" s="60">
        <f t="shared" si="10"/>
        <v>155216</v>
      </c>
    </row>
    <row r="64" spans="1:7" ht="9.9499999999999993" customHeight="1">
      <c r="A64" s="133"/>
      <c r="B64" s="13"/>
      <c r="C64" s="14"/>
      <c r="D64" s="44"/>
      <c r="E64" s="44"/>
      <c r="F64" s="44"/>
      <c r="G64" s="44"/>
    </row>
    <row r="65" spans="1:7" ht="13.5" customHeight="1">
      <c r="A65" s="133"/>
      <c r="B65" s="13">
        <v>45</v>
      </c>
      <c r="C65" s="14" t="s">
        <v>75</v>
      </c>
      <c r="D65" s="44"/>
      <c r="E65" s="44"/>
      <c r="F65" s="44"/>
      <c r="G65" s="44"/>
    </row>
    <row r="66" spans="1:7" ht="13.5" customHeight="1">
      <c r="A66" s="133"/>
      <c r="B66" s="13" t="s">
        <v>24</v>
      </c>
      <c r="C66" s="14" t="s">
        <v>17</v>
      </c>
      <c r="D66" s="90">
        <f>14957-1</f>
        <v>14956</v>
      </c>
      <c r="E66" s="67">
        <v>27534</v>
      </c>
      <c r="F66" s="67">
        <v>27534</v>
      </c>
      <c r="G66" s="59">
        <v>28995</v>
      </c>
    </row>
    <row r="67" spans="1:7" ht="13.5" customHeight="1">
      <c r="A67" s="133"/>
      <c r="B67" s="13" t="s">
        <v>53</v>
      </c>
      <c r="C67" s="14" t="s">
        <v>19</v>
      </c>
      <c r="D67" s="59">
        <v>5451</v>
      </c>
      <c r="E67" s="67">
        <v>5396</v>
      </c>
      <c r="F67" s="67">
        <v>5396</v>
      </c>
      <c r="G67" s="59">
        <v>4153</v>
      </c>
    </row>
    <row r="68" spans="1:7" ht="13.5" customHeight="1">
      <c r="A68" s="64"/>
      <c r="B68" s="65" t="s">
        <v>97</v>
      </c>
      <c r="C68" s="64" t="s">
        <v>80</v>
      </c>
      <c r="D68" s="59">
        <v>450</v>
      </c>
      <c r="E68" s="59">
        <v>835</v>
      </c>
      <c r="F68" s="59">
        <v>835</v>
      </c>
      <c r="G68" s="59">
        <v>1</v>
      </c>
    </row>
    <row r="69" spans="1:7" ht="13.5" customHeight="1">
      <c r="A69" s="64"/>
      <c r="B69" s="65" t="s">
        <v>98</v>
      </c>
      <c r="C69" s="64" t="s">
        <v>81</v>
      </c>
      <c r="D69" s="59">
        <v>10624</v>
      </c>
      <c r="E69" s="59">
        <v>3869</v>
      </c>
      <c r="F69" s="59">
        <v>3869</v>
      </c>
      <c r="G69" s="59">
        <v>4178</v>
      </c>
    </row>
    <row r="70" spans="1:7" ht="13.5" customHeight="1">
      <c r="A70" s="133"/>
      <c r="B70" s="13" t="s">
        <v>25</v>
      </c>
      <c r="C70" s="14" t="s">
        <v>88</v>
      </c>
      <c r="D70" s="59">
        <v>42</v>
      </c>
      <c r="E70" s="67">
        <v>42</v>
      </c>
      <c r="F70" s="67">
        <v>42</v>
      </c>
      <c r="G70" s="59">
        <v>42</v>
      </c>
    </row>
    <row r="71" spans="1:7" ht="13.5" customHeight="1">
      <c r="A71" s="133"/>
      <c r="B71" s="13" t="s">
        <v>26</v>
      </c>
      <c r="C71" s="14" t="s">
        <v>22</v>
      </c>
      <c r="D71" s="59">
        <v>164</v>
      </c>
      <c r="E71" s="67">
        <v>164</v>
      </c>
      <c r="F71" s="67">
        <v>164</v>
      </c>
      <c r="G71" s="59">
        <v>200</v>
      </c>
    </row>
    <row r="72" spans="1:7" ht="13.5" customHeight="1">
      <c r="A72" s="64"/>
      <c r="B72" s="65" t="s">
        <v>99</v>
      </c>
      <c r="C72" s="64" t="s">
        <v>91</v>
      </c>
      <c r="D72" s="51">
        <v>0</v>
      </c>
      <c r="E72" s="59">
        <v>1</v>
      </c>
      <c r="F72" s="59">
        <v>1</v>
      </c>
      <c r="G72" s="59">
        <v>1</v>
      </c>
    </row>
    <row r="73" spans="1:7" ht="13.5" customHeight="1">
      <c r="A73" s="133" t="s">
        <v>3</v>
      </c>
      <c r="B73" s="13">
        <v>45</v>
      </c>
      <c r="C73" s="14" t="s">
        <v>75</v>
      </c>
      <c r="D73" s="53">
        <f>SUM(D66:D72)</f>
        <v>31687</v>
      </c>
      <c r="E73" s="53">
        <f t="shared" ref="E73:G73" si="11">SUM(E66:E72)</f>
        <v>37841</v>
      </c>
      <c r="F73" s="53">
        <f t="shared" ref="F73" si="12">SUM(F66:F72)</f>
        <v>37841</v>
      </c>
      <c r="G73" s="53">
        <f t="shared" si="11"/>
        <v>37570</v>
      </c>
    </row>
    <row r="74" spans="1:7" ht="9.6" customHeight="1">
      <c r="A74" s="133"/>
      <c r="B74" s="13"/>
      <c r="C74" s="14"/>
      <c r="D74" s="44"/>
      <c r="E74" s="44"/>
      <c r="F74" s="44"/>
      <c r="G74" s="44"/>
    </row>
    <row r="75" spans="1:7" ht="13.5" customHeight="1">
      <c r="A75" s="133"/>
      <c r="B75" s="13">
        <v>47</v>
      </c>
      <c r="C75" s="14" t="s">
        <v>77</v>
      </c>
      <c r="D75" s="44"/>
      <c r="E75" s="44"/>
      <c r="F75" s="44"/>
      <c r="G75" s="44"/>
    </row>
    <row r="76" spans="1:7" ht="13.5" customHeight="1">
      <c r="A76" s="133"/>
      <c r="B76" s="13" t="s">
        <v>27</v>
      </c>
      <c r="C76" s="14" t="s">
        <v>17</v>
      </c>
      <c r="D76" s="90">
        <v>14621</v>
      </c>
      <c r="E76" s="67">
        <v>24433</v>
      </c>
      <c r="F76" s="67">
        <v>24433</v>
      </c>
      <c r="G76" s="59">
        <v>28581</v>
      </c>
    </row>
    <row r="77" spans="1:7" ht="13.5" customHeight="1">
      <c r="A77" s="133"/>
      <c r="B77" s="13" t="s">
        <v>28</v>
      </c>
      <c r="C77" s="14" t="s">
        <v>19</v>
      </c>
      <c r="D77" s="59">
        <v>1683</v>
      </c>
      <c r="E77" s="67">
        <v>1282</v>
      </c>
      <c r="F77" s="67">
        <v>1282</v>
      </c>
      <c r="G77" s="59">
        <v>864</v>
      </c>
    </row>
    <row r="78" spans="1:7" ht="13.5" customHeight="1">
      <c r="A78" s="64"/>
      <c r="B78" s="65" t="s">
        <v>100</v>
      </c>
      <c r="C78" s="64" t="s">
        <v>80</v>
      </c>
      <c r="D78" s="59">
        <v>610</v>
      </c>
      <c r="E78" s="59">
        <v>741</v>
      </c>
      <c r="F78" s="59">
        <v>741</v>
      </c>
      <c r="G78" s="59">
        <v>1</v>
      </c>
    </row>
    <row r="79" spans="1:7" ht="13.5" customHeight="1">
      <c r="A79" s="64"/>
      <c r="B79" s="65" t="s">
        <v>101</v>
      </c>
      <c r="C79" s="64" t="s">
        <v>81</v>
      </c>
      <c r="D79" s="59">
        <v>9638</v>
      </c>
      <c r="E79" s="59">
        <v>3386</v>
      </c>
      <c r="F79" s="59">
        <v>3386</v>
      </c>
      <c r="G79" s="59">
        <v>3959</v>
      </c>
    </row>
    <row r="80" spans="1:7" ht="13.5" customHeight="1">
      <c r="A80" s="133"/>
      <c r="B80" s="13" t="s">
        <v>29</v>
      </c>
      <c r="C80" s="14" t="s">
        <v>88</v>
      </c>
      <c r="D80" s="47">
        <v>40</v>
      </c>
      <c r="E80" s="67">
        <v>42</v>
      </c>
      <c r="F80" s="67">
        <v>42</v>
      </c>
      <c r="G80" s="47">
        <v>42</v>
      </c>
    </row>
    <row r="81" spans="1:7" ht="13.5" customHeight="1">
      <c r="A81" s="133"/>
      <c r="B81" s="13" t="s">
        <v>30</v>
      </c>
      <c r="C81" s="14" t="s">
        <v>22</v>
      </c>
      <c r="D81" s="47">
        <v>123</v>
      </c>
      <c r="E81" s="67">
        <v>123</v>
      </c>
      <c r="F81" s="67">
        <v>123</v>
      </c>
      <c r="G81" s="47">
        <v>200</v>
      </c>
    </row>
    <row r="82" spans="1:7" ht="13.5" customHeight="1">
      <c r="A82" s="64"/>
      <c r="B82" s="65" t="s">
        <v>102</v>
      </c>
      <c r="C82" s="64" t="s">
        <v>91</v>
      </c>
      <c r="D82" s="51">
        <v>0</v>
      </c>
      <c r="E82" s="59">
        <v>1</v>
      </c>
      <c r="F82" s="59">
        <v>1</v>
      </c>
      <c r="G82" s="59">
        <v>1</v>
      </c>
    </row>
    <row r="83" spans="1:7" ht="13.5" customHeight="1">
      <c r="A83" s="133" t="s">
        <v>3</v>
      </c>
      <c r="B83" s="13">
        <v>47</v>
      </c>
      <c r="C83" s="14" t="s">
        <v>77</v>
      </c>
      <c r="D83" s="53">
        <f>SUM(D76:D82)</f>
        <v>26715</v>
      </c>
      <c r="E83" s="53">
        <f t="shared" ref="E83:G83" si="13">SUM(E76:E82)</f>
        <v>30008</v>
      </c>
      <c r="F83" s="53">
        <f t="shared" si="13"/>
        <v>30008</v>
      </c>
      <c r="G83" s="53">
        <f t="shared" si="13"/>
        <v>33648</v>
      </c>
    </row>
    <row r="84" spans="1:7" ht="9.6" customHeight="1">
      <c r="A84" s="133"/>
      <c r="B84" s="13"/>
      <c r="C84" s="14"/>
      <c r="D84" s="44"/>
      <c r="E84" s="44"/>
      <c r="F84" s="44"/>
      <c r="G84" s="44"/>
    </row>
    <row r="85" spans="1:7" ht="14.85" customHeight="1">
      <c r="A85" s="133"/>
      <c r="B85" s="13">
        <v>48</v>
      </c>
      <c r="C85" s="14" t="s">
        <v>78</v>
      </c>
      <c r="D85" s="44"/>
      <c r="E85" s="44"/>
      <c r="F85" s="44"/>
      <c r="G85" s="44"/>
    </row>
    <row r="86" spans="1:7" ht="14.1" customHeight="1">
      <c r="A86" s="133"/>
      <c r="B86" s="13" t="s">
        <v>31</v>
      </c>
      <c r="C86" s="14" t="s">
        <v>17</v>
      </c>
      <c r="D86" s="91">
        <v>25633</v>
      </c>
      <c r="E86" s="47">
        <v>45893</v>
      </c>
      <c r="F86" s="47">
        <v>45893</v>
      </c>
      <c r="G86" s="47">
        <v>50509</v>
      </c>
    </row>
    <row r="87" spans="1:7" ht="14.1" customHeight="1">
      <c r="A87" s="133"/>
      <c r="B87" s="13" t="s">
        <v>32</v>
      </c>
      <c r="C87" s="14" t="s">
        <v>19</v>
      </c>
      <c r="D87" s="59">
        <v>6424</v>
      </c>
      <c r="E87" s="59">
        <v>7573</v>
      </c>
      <c r="F87" s="59">
        <v>7573</v>
      </c>
      <c r="G87" s="59">
        <v>5987</v>
      </c>
    </row>
    <row r="88" spans="1:7" s="26" customFormat="1" ht="14.1" customHeight="1">
      <c r="A88" s="64"/>
      <c r="B88" s="65" t="s">
        <v>103</v>
      </c>
      <c r="C88" s="64" t="s">
        <v>80</v>
      </c>
      <c r="D88" s="59">
        <v>629</v>
      </c>
      <c r="E88" s="59">
        <v>1391</v>
      </c>
      <c r="F88" s="59">
        <v>1391</v>
      </c>
      <c r="G88" s="59">
        <v>1</v>
      </c>
    </row>
    <row r="89" spans="1:7" s="26" customFormat="1" ht="14.1" customHeight="1">
      <c r="A89" s="64"/>
      <c r="B89" s="65" t="s">
        <v>104</v>
      </c>
      <c r="C89" s="64" t="s">
        <v>81</v>
      </c>
      <c r="D89" s="59">
        <v>16542</v>
      </c>
      <c r="E89" s="59">
        <v>6508</v>
      </c>
      <c r="F89" s="59">
        <v>6508</v>
      </c>
      <c r="G89" s="59">
        <v>7283</v>
      </c>
    </row>
    <row r="90" spans="1:7" ht="14.1" customHeight="1">
      <c r="A90" s="133"/>
      <c r="B90" s="13" t="s">
        <v>33</v>
      </c>
      <c r="C90" s="14" t="s">
        <v>88</v>
      </c>
      <c r="D90" s="59">
        <v>42</v>
      </c>
      <c r="E90" s="59">
        <v>42</v>
      </c>
      <c r="F90" s="59">
        <v>42</v>
      </c>
      <c r="G90" s="59">
        <v>42</v>
      </c>
    </row>
    <row r="91" spans="1:7" ht="14.1" customHeight="1">
      <c r="A91" s="133"/>
      <c r="B91" s="13" t="s">
        <v>34</v>
      </c>
      <c r="C91" s="14" t="s">
        <v>22</v>
      </c>
      <c r="D91" s="59">
        <v>164</v>
      </c>
      <c r="E91" s="59">
        <v>164</v>
      </c>
      <c r="F91" s="59">
        <v>164</v>
      </c>
      <c r="G91" s="59">
        <v>200</v>
      </c>
    </row>
    <row r="92" spans="1:7" ht="14.1" customHeight="1">
      <c r="A92" s="64"/>
      <c r="B92" s="65" t="s">
        <v>105</v>
      </c>
      <c r="C92" s="64" t="s">
        <v>91</v>
      </c>
      <c r="D92" s="51">
        <v>0</v>
      </c>
      <c r="E92" s="59">
        <v>1</v>
      </c>
      <c r="F92" s="59">
        <v>1</v>
      </c>
      <c r="G92" s="59">
        <v>1</v>
      </c>
    </row>
    <row r="93" spans="1:7" ht="14.1" customHeight="1">
      <c r="A93" s="133" t="s">
        <v>3</v>
      </c>
      <c r="B93" s="13">
        <v>48</v>
      </c>
      <c r="C93" s="14" t="s">
        <v>78</v>
      </c>
      <c r="D93" s="53">
        <f t="shared" ref="D93:G93" si="14">SUM(D86:D92)</f>
        <v>49434</v>
      </c>
      <c r="E93" s="53">
        <f t="shared" si="14"/>
        <v>61572</v>
      </c>
      <c r="F93" s="53">
        <f t="shared" ref="F93" si="15">SUM(F86:F92)</f>
        <v>61572</v>
      </c>
      <c r="G93" s="53">
        <f t="shared" si="14"/>
        <v>64023</v>
      </c>
    </row>
    <row r="94" spans="1:7" ht="9.6" customHeight="1">
      <c r="A94" s="133"/>
      <c r="B94" s="13"/>
      <c r="C94" s="14"/>
      <c r="D94" s="43"/>
      <c r="E94" s="43"/>
      <c r="F94" s="43"/>
      <c r="G94" s="43"/>
    </row>
    <row r="95" spans="1:7" ht="14.1" customHeight="1">
      <c r="A95" s="133"/>
      <c r="B95" s="13">
        <v>49</v>
      </c>
      <c r="C95" s="14" t="s">
        <v>115</v>
      </c>
      <c r="D95" s="43"/>
      <c r="E95" s="43"/>
      <c r="F95" s="43"/>
      <c r="G95" s="43"/>
    </row>
    <row r="96" spans="1:7" ht="14.1" customHeight="1">
      <c r="A96" s="133"/>
      <c r="B96" s="13" t="s">
        <v>116</v>
      </c>
      <c r="C96" s="14" t="s">
        <v>17</v>
      </c>
      <c r="D96" s="67">
        <v>12932</v>
      </c>
      <c r="E96" s="67">
        <v>26560</v>
      </c>
      <c r="F96" s="67">
        <f>26560-3000</f>
        <v>23560</v>
      </c>
      <c r="G96" s="59">
        <v>27491</v>
      </c>
    </row>
    <row r="97" spans="1:7" ht="14.1" customHeight="1">
      <c r="A97" s="133"/>
      <c r="B97" s="13" t="s">
        <v>117</v>
      </c>
      <c r="C97" s="14" t="s">
        <v>19</v>
      </c>
      <c r="D97" s="67">
        <v>4682</v>
      </c>
      <c r="E97" s="67">
        <v>4956</v>
      </c>
      <c r="F97" s="67">
        <v>4956</v>
      </c>
      <c r="G97" s="59">
        <v>3474</v>
      </c>
    </row>
    <row r="98" spans="1:7" ht="14.1" customHeight="1">
      <c r="A98" s="64"/>
      <c r="B98" s="65" t="s">
        <v>118</v>
      </c>
      <c r="C98" s="64" t="s">
        <v>80</v>
      </c>
      <c r="D98" s="59">
        <v>525</v>
      </c>
      <c r="E98" s="59">
        <v>794</v>
      </c>
      <c r="F98" s="59">
        <v>794</v>
      </c>
      <c r="G98" s="59">
        <v>1</v>
      </c>
    </row>
    <row r="99" spans="1:7" ht="14.1" customHeight="1">
      <c r="A99" s="64"/>
      <c r="B99" s="65" t="s">
        <v>119</v>
      </c>
      <c r="C99" s="64" t="s">
        <v>81</v>
      </c>
      <c r="D99" s="59">
        <v>8930</v>
      </c>
      <c r="E99" s="59">
        <v>3844</v>
      </c>
      <c r="F99" s="59">
        <v>3844</v>
      </c>
      <c r="G99" s="59">
        <v>3970</v>
      </c>
    </row>
    <row r="100" spans="1:7" ht="14.1" customHeight="1">
      <c r="A100" s="133"/>
      <c r="B100" s="13" t="s">
        <v>120</v>
      </c>
      <c r="C100" s="14" t="s">
        <v>22</v>
      </c>
      <c r="D100" s="59">
        <v>99</v>
      </c>
      <c r="E100" s="59">
        <v>99</v>
      </c>
      <c r="F100" s="59">
        <v>99</v>
      </c>
      <c r="G100" s="59">
        <v>200</v>
      </c>
    </row>
    <row r="101" spans="1:7" ht="14.1" customHeight="1">
      <c r="A101" s="64"/>
      <c r="B101" s="65" t="s">
        <v>121</v>
      </c>
      <c r="C101" s="64" t="s">
        <v>91</v>
      </c>
      <c r="D101" s="51">
        <v>0</v>
      </c>
      <c r="E101" s="59">
        <v>1</v>
      </c>
      <c r="F101" s="59">
        <v>1</v>
      </c>
      <c r="G101" s="59">
        <v>1</v>
      </c>
    </row>
    <row r="102" spans="1:7" ht="14.1" customHeight="1">
      <c r="A102" s="134" t="s">
        <v>3</v>
      </c>
      <c r="B102" s="76">
        <v>49</v>
      </c>
      <c r="C102" s="18" t="s">
        <v>115</v>
      </c>
      <c r="D102" s="53">
        <f t="shared" ref="D102:G102" si="16">SUM(D96:D101)</f>
        <v>27168</v>
      </c>
      <c r="E102" s="53">
        <f t="shared" si="16"/>
        <v>36254</v>
      </c>
      <c r="F102" s="53">
        <f t="shared" ref="F102" si="17">SUM(F96:F101)</f>
        <v>33254</v>
      </c>
      <c r="G102" s="53">
        <f t="shared" si="16"/>
        <v>35137</v>
      </c>
    </row>
    <row r="103" spans="1:7" ht="14.1" customHeight="1">
      <c r="A103" s="133"/>
      <c r="B103" s="13"/>
      <c r="C103" s="14"/>
      <c r="D103" s="43"/>
      <c r="E103" s="43"/>
      <c r="F103" s="43"/>
      <c r="G103" s="43"/>
    </row>
    <row r="104" spans="1:7" ht="14.1" customHeight="1">
      <c r="A104" s="133"/>
      <c r="B104" s="13">
        <v>50</v>
      </c>
      <c r="C104" s="14" t="s">
        <v>122</v>
      </c>
      <c r="D104" s="43"/>
      <c r="E104" s="43"/>
      <c r="F104" s="43"/>
      <c r="G104" s="43"/>
    </row>
    <row r="105" spans="1:7" ht="14.1" customHeight="1">
      <c r="A105" s="133"/>
      <c r="B105" s="13" t="s">
        <v>123</v>
      </c>
      <c r="C105" s="14" t="s">
        <v>17</v>
      </c>
      <c r="D105" s="67">
        <v>16025</v>
      </c>
      <c r="E105" s="67">
        <v>23506</v>
      </c>
      <c r="F105" s="67">
        <v>23506</v>
      </c>
      <c r="G105" s="59">
        <v>28280</v>
      </c>
    </row>
    <row r="106" spans="1:7" ht="14.1" customHeight="1">
      <c r="A106" s="133"/>
      <c r="B106" s="13" t="s">
        <v>124</v>
      </c>
      <c r="C106" s="14" t="s">
        <v>19</v>
      </c>
      <c r="D106" s="67">
        <v>3922</v>
      </c>
      <c r="E106" s="67">
        <v>3567</v>
      </c>
      <c r="F106" s="67">
        <v>3567</v>
      </c>
      <c r="G106" s="59">
        <v>2024</v>
      </c>
    </row>
    <row r="107" spans="1:7" ht="14.1" customHeight="1">
      <c r="A107" s="64"/>
      <c r="B107" s="65" t="s">
        <v>125</v>
      </c>
      <c r="C107" s="64" t="s">
        <v>80</v>
      </c>
      <c r="D107" s="59">
        <v>145</v>
      </c>
      <c r="E107" s="59">
        <v>707</v>
      </c>
      <c r="F107" s="59">
        <v>707</v>
      </c>
      <c r="G107" s="59">
        <v>1</v>
      </c>
    </row>
    <row r="108" spans="1:7" ht="14.1" customHeight="1">
      <c r="A108" s="64"/>
      <c r="B108" s="65" t="s">
        <v>126</v>
      </c>
      <c r="C108" s="64" t="s">
        <v>81</v>
      </c>
      <c r="D108" s="59">
        <v>5475</v>
      </c>
      <c r="E108" s="59">
        <v>3440</v>
      </c>
      <c r="F108" s="59">
        <v>3440</v>
      </c>
      <c r="G108" s="59">
        <v>4123</v>
      </c>
    </row>
    <row r="109" spans="1:7" s="26" customFormat="1" ht="14.1" customHeight="1">
      <c r="A109" s="133"/>
      <c r="B109" s="13" t="s">
        <v>127</v>
      </c>
      <c r="C109" s="14" t="s">
        <v>22</v>
      </c>
      <c r="D109" s="59">
        <v>99</v>
      </c>
      <c r="E109" s="59">
        <v>99</v>
      </c>
      <c r="F109" s="59">
        <v>99</v>
      </c>
      <c r="G109" s="59">
        <v>200</v>
      </c>
    </row>
    <row r="110" spans="1:7" s="26" customFormat="1" ht="14.1" customHeight="1">
      <c r="A110" s="64"/>
      <c r="B110" s="65" t="s">
        <v>128</v>
      </c>
      <c r="C110" s="64" t="s">
        <v>91</v>
      </c>
      <c r="D110" s="48">
        <v>0</v>
      </c>
      <c r="E110" s="61">
        <v>1</v>
      </c>
      <c r="F110" s="61">
        <v>1</v>
      </c>
      <c r="G110" s="61">
        <v>1</v>
      </c>
    </row>
    <row r="111" spans="1:7" ht="14.1" customHeight="1">
      <c r="A111" s="133" t="s">
        <v>3</v>
      </c>
      <c r="B111" s="13">
        <v>50</v>
      </c>
      <c r="C111" s="14" t="s">
        <v>122</v>
      </c>
      <c r="D111" s="50">
        <f t="shared" ref="D111:F111" si="18">SUM(D105:D110)</f>
        <v>25666</v>
      </c>
      <c r="E111" s="50">
        <f t="shared" si="18"/>
        <v>31320</v>
      </c>
      <c r="F111" s="50">
        <f t="shared" si="18"/>
        <v>31320</v>
      </c>
      <c r="G111" s="50">
        <f t="shared" ref="G111" si="19">SUM(G105:G110)</f>
        <v>34629</v>
      </c>
    </row>
    <row r="112" spans="1:7" ht="14.1" customHeight="1">
      <c r="A112" s="133"/>
      <c r="B112" s="13"/>
      <c r="C112" s="14"/>
      <c r="D112" s="43"/>
      <c r="E112" s="43"/>
      <c r="F112" s="43"/>
      <c r="G112" s="43"/>
    </row>
    <row r="113" spans="1:7" ht="14.1" customHeight="1">
      <c r="A113" s="133"/>
      <c r="B113" s="13">
        <v>53</v>
      </c>
      <c r="C113" s="14" t="s">
        <v>35</v>
      </c>
      <c r="D113" s="44"/>
      <c r="E113" s="44"/>
      <c r="F113" s="44"/>
      <c r="G113" s="44"/>
    </row>
    <row r="114" spans="1:7" ht="14.1" customHeight="1">
      <c r="A114" s="133"/>
      <c r="B114" s="13" t="s">
        <v>36</v>
      </c>
      <c r="C114" s="14" t="s">
        <v>17</v>
      </c>
      <c r="D114" s="90">
        <v>6772</v>
      </c>
      <c r="E114" s="67">
        <v>12439</v>
      </c>
      <c r="F114" s="67">
        <v>12439</v>
      </c>
      <c r="G114" s="59">
        <v>15647</v>
      </c>
    </row>
    <row r="115" spans="1:7" ht="14.1" customHeight="1">
      <c r="A115" s="133"/>
      <c r="B115" s="13" t="s">
        <v>37</v>
      </c>
      <c r="C115" s="14" t="s">
        <v>19</v>
      </c>
      <c r="D115" s="59">
        <v>2442</v>
      </c>
      <c r="E115" s="67">
        <v>2392</v>
      </c>
      <c r="F115" s="67">
        <v>2392</v>
      </c>
      <c r="G115" s="59">
        <v>2030</v>
      </c>
    </row>
    <row r="116" spans="1:7" ht="14.1" customHeight="1">
      <c r="A116" s="64"/>
      <c r="B116" s="65" t="s">
        <v>106</v>
      </c>
      <c r="C116" s="64" t="s">
        <v>80</v>
      </c>
      <c r="D116" s="59">
        <v>315</v>
      </c>
      <c r="E116" s="59">
        <v>377</v>
      </c>
      <c r="F116" s="59">
        <v>377</v>
      </c>
      <c r="G116" s="59">
        <v>1</v>
      </c>
    </row>
    <row r="117" spans="1:7" ht="14.1" customHeight="1">
      <c r="A117" s="64"/>
      <c r="B117" s="65" t="s">
        <v>107</v>
      </c>
      <c r="C117" s="64" t="s">
        <v>81</v>
      </c>
      <c r="D117" s="59">
        <f>5229-1</f>
        <v>5228</v>
      </c>
      <c r="E117" s="59">
        <v>1786</v>
      </c>
      <c r="F117" s="59">
        <v>1786</v>
      </c>
      <c r="G117" s="59">
        <v>2268</v>
      </c>
    </row>
    <row r="118" spans="1:7" ht="14.1" customHeight="1">
      <c r="A118" s="133"/>
      <c r="B118" s="13" t="s">
        <v>38</v>
      </c>
      <c r="C118" s="14" t="s">
        <v>88</v>
      </c>
      <c r="D118" s="59">
        <v>42</v>
      </c>
      <c r="E118" s="67">
        <v>42</v>
      </c>
      <c r="F118" s="67">
        <v>42</v>
      </c>
      <c r="G118" s="59">
        <v>42</v>
      </c>
    </row>
    <row r="119" spans="1:7" ht="14.1" customHeight="1">
      <c r="A119" s="133"/>
      <c r="B119" s="13" t="s">
        <v>39</v>
      </c>
      <c r="C119" s="14" t="s">
        <v>22</v>
      </c>
      <c r="D119" s="59">
        <v>206</v>
      </c>
      <c r="E119" s="67">
        <v>206</v>
      </c>
      <c r="F119" s="67">
        <v>206</v>
      </c>
      <c r="G119" s="59">
        <v>200</v>
      </c>
    </row>
    <row r="120" spans="1:7" ht="14.1" customHeight="1">
      <c r="A120" s="64"/>
      <c r="B120" s="65" t="s">
        <v>108</v>
      </c>
      <c r="C120" s="64" t="s">
        <v>91</v>
      </c>
      <c r="D120" s="48">
        <v>0</v>
      </c>
      <c r="E120" s="61">
        <v>1</v>
      </c>
      <c r="F120" s="61">
        <v>1</v>
      </c>
      <c r="G120" s="61">
        <v>1</v>
      </c>
    </row>
    <row r="121" spans="1:7" ht="14.1" customHeight="1">
      <c r="A121" s="133" t="s">
        <v>3</v>
      </c>
      <c r="B121" s="13">
        <v>53</v>
      </c>
      <c r="C121" s="14" t="s">
        <v>35</v>
      </c>
      <c r="D121" s="50">
        <f t="shared" ref="D121:G121" si="20">SUM(D114:D120)</f>
        <v>15005</v>
      </c>
      <c r="E121" s="50">
        <f t="shared" si="20"/>
        <v>17243</v>
      </c>
      <c r="F121" s="50">
        <f t="shared" ref="F121" si="21">SUM(F114:F120)</f>
        <v>17243</v>
      </c>
      <c r="G121" s="50">
        <f t="shared" si="20"/>
        <v>20189</v>
      </c>
    </row>
    <row r="122" spans="1:7" ht="13.9" customHeight="1">
      <c r="A122" s="133" t="s">
        <v>3</v>
      </c>
      <c r="B122" s="13">
        <v>20</v>
      </c>
      <c r="C122" s="14" t="s">
        <v>15</v>
      </c>
      <c r="D122" s="119">
        <f>D63+D73+D83+D93+D102+D111+D121</f>
        <v>326760</v>
      </c>
      <c r="E122" s="119">
        <f t="shared" ref="E122:G122" si="22">E63+E73+E83+E93+E102+E111+E121</f>
        <v>362797</v>
      </c>
      <c r="F122" s="119">
        <f t="shared" si="22"/>
        <v>356601</v>
      </c>
      <c r="G122" s="119">
        <f t="shared" si="22"/>
        <v>380412</v>
      </c>
    </row>
    <row r="123" spans="1:7" ht="13.9" customHeight="1">
      <c r="A123" s="133"/>
      <c r="B123" s="13"/>
      <c r="C123" s="14"/>
      <c r="D123" s="97"/>
      <c r="E123" s="97"/>
      <c r="F123" s="97"/>
      <c r="G123" s="97"/>
    </row>
    <row r="124" spans="1:7" s="26" customFormat="1" ht="13.9" customHeight="1">
      <c r="A124" s="133"/>
      <c r="B124" s="13">
        <v>60</v>
      </c>
      <c r="C124" s="14" t="s">
        <v>162</v>
      </c>
      <c r="D124" s="67"/>
      <c r="E124" s="67"/>
      <c r="F124" s="67"/>
      <c r="G124" s="67"/>
    </row>
    <row r="125" spans="1:7" s="26" customFormat="1" ht="13.9" customHeight="1">
      <c r="A125" s="133"/>
      <c r="B125" s="13" t="s">
        <v>161</v>
      </c>
      <c r="C125" s="14" t="s">
        <v>139</v>
      </c>
      <c r="D125" s="1">
        <v>0</v>
      </c>
      <c r="E125" s="67">
        <v>870</v>
      </c>
      <c r="F125" s="67">
        <v>870</v>
      </c>
      <c r="G125" s="47">
        <v>1000</v>
      </c>
    </row>
    <row r="126" spans="1:7" s="26" customFormat="1" ht="13.9" customHeight="1">
      <c r="A126" s="133" t="s">
        <v>3</v>
      </c>
      <c r="B126" s="13">
        <v>60</v>
      </c>
      <c r="C126" s="14" t="s">
        <v>162</v>
      </c>
      <c r="D126" s="52">
        <f t="shared" ref="D126:G126" si="23">D125</f>
        <v>0</v>
      </c>
      <c r="E126" s="53">
        <f t="shared" si="23"/>
        <v>870</v>
      </c>
      <c r="F126" s="53">
        <f t="shared" si="23"/>
        <v>870</v>
      </c>
      <c r="G126" s="53">
        <f t="shared" si="23"/>
        <v>1000</v>
      </c>
    </row>
    <row r="127" spans="1:7" s="26" customFormat="1" ht="9.6" customHeight="1">
      <c r="A127" s="133"/>
      <c r="B127" s="13"/>
      <c r="C127" s="14"/>
      <c r="D127" s="93"/>
      <c r="E127" s="94"/>
      <c r="F127" s="94"/>
      <c r="G127" s="94"/>
    </row>
    <row r="128" spans="1:7" s="85" customFormat="1" ht="13.9" customHeight="1">
      <c r="A128" s="64"/>
      <c r="B128" s="103" t="s">
        <v>175</v>
      </c>
      <c r="C128" s="64" t="s">
        <v>174</v>
      </c>
      <c r="D128" s="59"/>
      <c r="E128" s="59"/>
      <c r="F128" s="59"/>
      <c r="G128" s="59"/>
    </row>
    <row r="129" spans="1:7" s="85" customFormat="1" ht="13.9" customHeight="1">
      <c r="A129" s="64"/>
      <c r="B129" s="65" t="s">
        <v>176</v>
      </c>
      <c r="C129" s="106" t="s">
        <v>139</v>
      </c>
      <c r="D129" s="1">
        <v>0</v>
      </c>
      <c r="E129" s="1">
        <v>0</v>
      </c>
      <c r="F129" s="1">
        <v>0</v>
      </c>
      <c r="G129" s="99">
        <v>1638</v>
      </c>
    </row>
    <row r="130" spans="1:7" s="85" customFormat="1" ht="13.9" customHeight="1">
      <c r="A130" s="64" t="s">
        <v>3</v>
      </c>
      <c r="B130" s="103" t="s">
        <v>175</v>
      </c>
      <c r="C130" s="64" t="s">
        <v>174</v>
      </c>
      <c r="D130" s="55">
        <f>D129</f>
        <v>0</v>
      </c>
      <c r="E130" s="55">
        <f t="shared" ref="E130:G130" si="24">E129</f>
        <v>0</v>
      </c>
      <c r="F130" s="55">
        <f t="shared" si="24"/>
        <v>0</v>
      </c>
      <c r="G130" s="56">
        <f t="shared" si="24"/>
        <v>1638</v>
      </c>
    </row>
    <row r="131" spans="1:7">
      <c r="A131" s="133" t="s">
        <v>3</v>
      </c>
      <c r="B131" s="20">
        <v>80.001000000000005</v>
      </c>
      <c r="C131" s="11" t="s">
        <v>63</v>
      </c>
      <c r="D131" s="57">
        <f>D122+D126+D130</f>
        <v>326760</v>
      </c>
      <c r="E131" s="57">
        <f t="shared" ref="E131:G131" si="25">E122+E126+E130</f>
        <v>363667</v>
      </c>
      <c r="F131" s="57">
        <f t="shared" si="25"/>
        <v>357471</v>
      </c>
      <c r="G131" s="57">
        <f t="shared" si="25"/>
        <v>383050</v>
      </c>
    </row>
    <row r="132" spans="1:7" ht="9.6" customHeight="1">
      <c r="A132" s="133"/>
      <c r="B132" s="19"/>
      <c r="C132" s="11"/>
      <c r="D132" s="40"/>
      <c r="E132" s="40"/>
      <c r="F132" s="40"/>
      <c r="G132" s="40"/>
    </row>
    <row r="133" spans="1:7" ht="13.9" customHeight="1">
      <c r="A133" s="133"/>
      <c r="B133" s="20">
        <v>80.799000000000007</v>
      </c>
      <c r="C133" s="11" t="s">
        <v>40</v>
      </c>
      <c r="D133" s="44"/>
      <c r="E133" s="44"/>
      <c r="F133" s="44"/>
      <c r="G133" s="44"/>
    </row>
    <row r="134" spans="1:7" ht="13.9" customHeight="1">
      <c r="A134" s="133"/>
      <c r="B134" s="13">
        <v>20</v>
      </c>
      <c r="C134" s="14" t="s">
        <v>15</v>
      </c>
      <c r="D134" s="44"/>
      <c r="E134" s="44"/>
      <c r="F134" s="44"/>
      <c r="G134" s="44"/>
    </row>
    <row r="135" spans="1:7" ht="13.9" customHeight="1">
      <c r="A135" s="133"/>
      <c r="B135" s="19" t="s">
        <v>41</v>
      </c>
      <c r="C135" s="78" t="s">
        <v>40</v>
      </c>
      <c r="D135" s="59">
        <v>1756</v>
      </c>
      <c r="E135" s="59">
        <v>2000</v>
      </c>
      <c r="F135" s="59">
        <v>2000</v>
      </c>
      <c r="G135" s="59">
        <v>2000</v>
      </c>
    </row>
    <row r="136" spans="1:7" ht="13.9" customHeight="1">
      <c r="A136" s="133" t="s">
        <v>3</v>
      </c>
      <c r="B136" s="20">
        <v>80.799000000000007</v>
      </c>
      <c r="C136" s="11" t="s">
        <v>40</v>
      </c>
      <c r="D136" s="56">
        <f t="shared" ref="D136:G136" si="26">D135</f>
        <v>1756</v>
      </c>
      <c r="E136" s="56">
        <f t="shared" si="26"/>
        <v>2000</v>
      </c>
      <c r="F136" s="56">
        <f t="shared" ref="F136" si="27">F135</f>
        <v>2000</v>
      </c>
      <c r="G136" s="56">
        <f t="shared" si="26"/>
        <v>2000</v>
      </c>
    </row>
    <row r="137" spans="1:7" ht="9.75" customHeight="1">
      <c r="A137" s="133"/>
      <c r="B137" s="20"/>
      <c r="C137" s="11"/>
      <c r="D137" s="40"/>
      <c r="E137" s="40"/>
      <c r="F137" s="40"/>
      <c r="G137" s="40"/>
    </row>
    <row r="138" spans="1:7" ht="13.9" customHeight="1">
      <c r="A138" s="133"/>
      <c r="B138" s="15">
        <v>80.8</v>
      </c>
      <c r="C138" s="11" t="s">
        <v>42</v>
      </c>
      <c r="D138" s="41"/>
      <c r="E138" s="41"/>
      <c r="F138" s="41"/>
      <c r="G138" s="41"/>
    </row>
    <row r="139" spans="1:7" ht="25.5">
      <c r="A139" s="133"/>
      <c r="B139" s="21">
        <v>64</v>
      </c>
      <c r="C139" s="14" t="s">
        <v>171</v>
      </c>
      <c r="D139" s="40"/>
      <c r="E139" s="40"/>
      <c r="F139" s="40"/>
      <c r="G139" s="42"/>
    </row>
    <row r="140" spans="1:7" s="26" customFormat="1" ht="13.9" customHeight="1">
      <c r="A140" s="133"/>
      <c r="B140" s="10" t="s">
        <v>44</v>
      </c>
      <c r="C140" s="17" t="s">
        <v>17</v>
      </c>
      <c r="D140" s="59">
        <v>3066</v>
      </c>
      <c r="E140" s="59">
        <v>2531</v>
      </c>
      <c r="F140" s="59">
        <f>2531+180</f>
        <v>2711</v>
      </c>
      <c r="G140" s="59">
        <v>5148</v>
      </c>
    </row>
    <row r="141" spans="1:7" ht="15" customHeight="1">
      <c r="A141" s="64"/>
      <c r="B141" s="65" t="s">
        <v>111</v>
      </c>
      <c r="C141" s="64" t="s">
        <v>80</v>
      </c>
      <c r="D141" s="51">
        <v>0</v>
      </c>
      <c r="E141" s="59">
        <v>74</v>
      </c>
      <c r="F141" s="59">
        <v>74</v>
      </c>
      <c r="G141" s="59">
        <v>78</v>
      </c>
    </row>
    <row r="142" spans="1:7" s="26" customFormat="1">
      <c r="A142" s="64"/>
      <c r="B142" s="65" t="s">
        <v>112</v>
      </c>
      <c r="C142" s="64" t="s">
        <v>81</v>
      </c>
      <c r="D142" s="59">
        <v>68</v>
      </c>
      <c r="E142" s="59">
        <v>316</v>
      </c>
      <c r="F142" s="59">
        <v>316</v>
      </c>
      <c r="G142" s="59">
        <v>318</v>
      </c>
    </row>
    <row r="143" spans="1:7" ht="13.9" customHeight="1">
      <c r="A143" s="133"/>
      <c r="B143" s="10" t="s">
        <v>45</v>
      </c>
      <c r="C143" s="17" t="s">
        <v>88</v>
      </c>
      <c r="D143" s="51">
        <v>0</v>
      </c>
      <c r="E143" s="59">
        <v>50</v>
      </c>
      <c r="F143" s="59">
        <v>50</v>
      </c>
      <c r="G143" s="59">
        <v>50</v>
      </c>
    </row>
    <row r="144" spans="1:7" ht="13.9" customHeight="1">
      <c r="A144" s="133"/>
      <c r="B144" s="10" t="s">
        <v>46</v>
      </c>
      <c r="C144" s="17" t="s">
        <v>22</v>
      </c>
      <c r="D144" s="51">
        <v>0</v>
      </c>
      <c r="E144" s="59">
        <v>50</v>
      </c>
      <c r="F144" s="59">
        <v>50</v>
      </c>
      <c r="G144" s="59">
        <v>50</v>
      </c>
    </row>
    <row r="145" spans="1:7" ht="13.9" customHeight="1">
      <c r="A145" s="133"/>
      <c r="B145" s="10" t="s">
        <v>54</v>
      </c>
      <c r="C145" s="17" t="s">
        <v>43</v>
      </c>
      <c r="D145" s="59">
        <v>1454</v>
      </c>
      <c r="E145" s="59">
        <v>3236</v>
      </c>
      <c r="F145" s="59">
        <v>3236</v>
      </c>
      <c r="G145" s="51">
        <v>0</v>
      </c>
    </row>
    <row r="146" spans="1:7" ht="9.6" customHeight="1">
      <c r="A146" s="133"/>
      <c r="B146" s="10"/>
      <c r="C146" s="17"/>
      <c r="D146" s="59"/>
      <c r="E146" s="51"/>
      <c r="F146" s="51"/>
      <c r="G146" s="59"/>
    </row>
    <row r="147" spans="1:7" s="26" customFormat="1" ht="13.9" customHeight="1">
      <c r="A147" s="133"/>
      <c r="B147" s="10">
        <v>65</v>
      </c>
      <c r="C147" s="17" t="s">
        <v>43</v>
      </c>
      <c r="D147" s="59"/>
      <c r="E147" s="51"/>
      <c r="F147" s="51"/>
      <c r="G147" s="59"/>
    </row>
    <row r="148" spans="1:7" s="26" customFormat="1" ht="13.9" customHeight="1">
      <c r="A148" s="133"/>
      <c r="B148" s="10" t="s">
        <v>173</v>
      </c>
      <c r="C148" s="17" t="s">
        <v>139</v>
      </c>
      <c r="D148" s="51">
        <v>0</v>
      </c>
      <c r="E148" s="51">
        <v>0</v>
      </c>
      <c r="F148" s="51">
        <v>0</v>
      </c>
      <c r="G148" s="59">
        <v>3300</v>
      </c>
    </row>
    <row r="149" spans="1:7" s="26" customFormat="1" ht="13.9" customHeight="1">
      <c r="A149" s="133" t="s">
        <v>3</v>
      </c>
      <c r="B149" s="10">
        <v>65</v>
      </c>
      <c r="C149" s="17" t="s">
        <v>43</v>
      </c>
      <c r="D149" s="55">
        <f>D148</f>
        <v>0</v>
      </c>
      <c r="E149" s="55">
        <f t="shared" ref="E149:G149" si="28">E148</f>
        <v>0</v>
      </c>
      <c r="F149" s="55">
        <f t="shared" si="28"/>
        <v>0</v>
      </c>
      <c r="G149" s="56">
        <f t="shared" si="28"/>
        <v>3300</v>
      </c>
    </row>
    <row r="150" spans="1:7" ht="25.5">
      <c r="A150" s="134" t="s">
        <v>3</v>
      </c>
      <c r="B150" s="121">
        <v>64</v>
      </c>
      <c r="C150" s="18" t="s">
        <v>171</v>
      </c>
      <c r="D150" s="56">
        <f>SUM(D140:D145)+D149</f>
        <v>4588</v>
      </c>
      <c r="E150" s="56">
        <f t="shared" ref="E150:G150" si="29">SUM(E140:E145)+E149</f>
        <v>6257</v>
      </c>
      <c r="F150" s="56">
        <f t="shared" si="29"/>
        <v>6437</v>
      </c>
      <c r="G150" s="56">
        <f t="shared" si="29"/>
        <v>8944</v>
      </c>
    </row>
    <row r="151" spans="1:7" ht="13.9" customHeight="1">
      <c r="A151" s="133" t="s">
        <v>3</v>
      </c>
      <c r="B151" s="15">
        <v>80.8</v>
      </c>
      <c r="C151" s="11" t="s">
        <v>42</v>
      </c>
      <c r="D151" s="61">
        <f t="shared" ref="D151:G151" si="30">D150</f>
        <v>4588</v>
      </c>
      <c r="E151" s="61">
        <f t="shared" si="30"/>
        <v>6257</v>
      </c>
      <c r="F151" s="61">
        <f t="shared" si="30"/>
        <v>6437</v>
      </c>
      <c r="G151" s="61">
        <f t="shared" si="30"/>
        <v>8944</v>
      </c>
    </row>
    <row r="152" spans="1:7" ht="13.9" customHeight="1">
      <c r="A152" s="133" t="s">
        <v>3</v>
      </c>
      <c r="B152" s="10">
        <v>80</v>
      </c>
      <c r="C152" s="14" t="s">
        <v>14</v>
      </c>
      <c r="D152" s="62">
        <f t="shared" ref="D152:G152" si="31">D151+D135+D131</f>
        <v>333104</v>
      </c>
      <c r="E152" s="62">
        <f t="shared" si="31"/>
        <v>371924</v>
      </c>
      <c r="F152" s="62">
        <f t="shared" si="31"/>
        <v>365908</v>
      </c>
      <c r="G152" s="62">
        <f t="shared" si="31"/>
        <v>393994</v>
      </c>
    </row>
    <row r="153" spans="1:7">
      <c r="A153" s="133" t="s">
        <v>3</v>
      </c>
      <c r="B153" s="12">
        <v>2702</v>
      </c>
      <c r="C153" s="11" t="s">
        <v>0</v>
      </c>
      <c r="D153" s="57">
        <f t="shared" ref="D153:G153" si="32">D152+D41</f>
        <v>336094</v>
      </c>
      <c r="E153" s="56">
        <f t="shared" si="32"/>
        <v>374923</v>
      </c>
      <c r="F153" s="57">
        <f t="shared" si="32"/>
        <v>368907</v>
      </c>
      <c r="G153" s="57">
        <f t="shared" si="32"/>
        <v>396993</v>
      </c>
    </row>
    <row r="154" spans="1:7" ht="12" customHeight="1">
      <c r="A154" s="133"/>
      <c r="B154" s="12"/>
      <c r="C154" s="11"/>
      <c r="D154" s="40"/>
      <c r="E154" s="58"/>
      <c r="F154" s="58"/>
      <c r="G154" s="40"/>
    </row>
    <row r="155" spans="1:7" ht="14.1" customHeight="1">
      <c r="A155" s="133" t="s">
        <v>5</v>
      </c>
      <c r="B155" s="12">
        <v>2711</v>
      </c>
      <c r="C155" s="11" t="s">
        <v>47</v>
      </c>
      <c r="D155" s="41"/>
      <c r="E155" s="5"/>
      <c r="F155" s="5"/>
      <c r="G155" s="41"/>
    </row>
    <row r="156" spans="1:7" ht="14.1" customHeight="1">
      <c r="A156" s="133"/>
      <c r="B156" s="13">
        <v>1</v>
      </c>
      <c r="C156" s="14" t="s">
        <v>48</v>
      </c>
      <c r="D156" s="41"/>
      <c r="E156" s="5"/>
      <c r="F156" s="5"/>
      <c r="G156" s="41"/>
    </row>
    <row r="157" spans="1:7" s="26" customFormat="1">
      <c r="A157" s="133"/>
      <c r="B157" s="15">
        <v>1.103</v>
      </c>
      <c r="C157" s="11" t="s">
        <v>49</v>
      </c>
      <c r="D157" s="44"/>
      <c r="E157" s="70"/>
      <c r="F157" s="70"/>
      <c r="G157" s="44"/>
    </row>
    <row r="158" spans="1:7" s="26" customFormat="1">
      <c r="A158" s="133"/>
      <c r="B158" s="13">
        <v>61</v>
      </c>
      <c r="C158" s="14" t="s">
        <v>9</v>
      </c>
      <c r="D158" s="44"/>
      <c r="E158" s="70"/>
      <c r="F158" s="70"/>
      <c r="G158" s="44"/>
    </row>
    <row r="159" spans="1:7" s="26" customFormat="1">
      <c r="A159" s="133"/>
      <c r="B159" s="13">
        <v>44</v>
      </c>
      <c r="C159" s="14" t="s">
        <v>58</v>
      </c>
      <c r="D159" s="44"/>
      <c r="E159" s="70"/>
      <c r="F159" s="70"/>
      <c r="G159" s="44"/>
    </row>
    <row r="160" spans="1:7" s="26" customFormat="1">
      <c r="A160" s="133"/>
      <c r="B160" s="13" t="s">
        <v>60</v>
      </c>
      <c r="C160" s="17" t="s">
        <v>113</v>
      </c>
      <c r="D160" s="49">
        <v>0</v>
      </c>
      <c r="E160" s="50">
        <v>1</v>
      </c>
      <c r="F160" s="50">
        <v>1</v>
      </c>
      <c r="G160" s="50">
        <v>1</v>
      </c>
    </row>
    <row r="161" spans="1:7" s="26" customFormat="1">
      <c r="A161" s="133"/>
      <c r="B161" s="13">
        <v>44</v>
      </c>
      <c r="C161" s="14" t="s">
        <v>58</v>
      </c>
      <c r="D161" s="49">
        <f t="shared" ref="D161:G161" si="33">SUM(D160:D160)</f>
        <v>0</v>
      </c>
      <c r="E161" s="50">
        <f t="shared" si="33"/>
        <v>1</v>
      </c>
      <c r="F161" s="50">
        <f t="shared" si="33"/>
        <v>1</v>
      </c>
      <c r="G161" s="50">
        <f t="shared" si="33"/>
        <v>1</v>
      </c>
    </row>
    <row r="162" spans="1:7" s="26" customFormat="1">
      <c r="A162" s="14" t="s">
        <v>3</v>
      </c>
      <c r="B162" s="13">
        <v>61</v>
      </c>
      <c r="C162" s="14" t="s">
        <v>9</v>
      </c>
      <c r="D162" s="48">
        <f>D161</f>
        <v>0</v>
      </c>
      <c r="E162" s="61">
        <f t="shared" ref="E162:G162" si="34">E161</f>
        <v>1</v>
      </c>
      <c r="F162" s="61">
        <f t="shared" si="34"/>
        <v>1</v>
      </c>
      <c r="G162" s="61">
        <f t="shared" si="34"/>
        <v>1</v>
      </c>
    </row>
    <row r="163" spans="1:7" s="26" customFormat="1">
      <c r="A163" s="14" t="s">
        <v>3</v>
      </c>
      <c r="B163" s="15">
        <v>1.103</v>
      </c>
      <c r="C163" s="11" t="s">
        <v>49</v>
      </c>
      <c r="D163" s="48">
        <f t="shared" ref="D163:G163" si="35">D162</f>
        <v>0</v>
      </c>
      <c r="E163" s="62">
        <f t="shared" si="35"/>
        <v>1</v>
      </c>
      <c r="F163" s="62">
        <f t="shared" si="35"/>
        <v>1</v>
      </c>
      <c r="G163" s="62">
        <f t="shared" si="35"/>
        <v>1</v>
      </c>
    </row>
    <row r="164" spans="1:7" s="26" customFormat="1">
      <c r="A164" s="14" t="s">
        <v>3</v>
      </c>
      <c r="B164" s="13">
        <v>1</v>
      </c>
      <c r="C164" s="14" t="s">
        <v>48</v>
      </c>
      <c r="D164" s="48">
        <f t="shared" ref="D164:G165" si="36">D163</f>
        <v>0</v>
      </c>
      <c r="E164" s="62">
        <f t="shared" si="36"/>
        <v>1</v>
      </c>
      <c r="F164" s="62">
        <f t="shared" si="36"/>
        <v>1</v>
      </c>
      <c r="G164" s="62">
        <f t="shared" si="36"/>
        <v>1</v>
      </c>
    </row>
    <row r="165" spans="1:7" ht="14.1" customHeight="1">
      <c r="A165" s="18" t="s">
        <v>3</v>
      </c>
      <c r="B165" s="22">
        <v>2711</v>
      </c>
      <c r="C165" s="23" t="s">
        <v>47</v>
      </c>
      <c r="D165" s="48">
        <f t="shared" si="36"/>
        <v>0</v>
      </c>
      <c r="E165" s="62">
        <f t="shared" si="36"/>
        <v>1</v>
      </c>
      <c r="F165" s="62">
        <f t="shared" si="36"/>
        <v>1</v>
      </c>
      <c r="G165" s="62">
        <f t="shared" si="36"/>
        <v>1</v>
      </c>
    </row>
    <row r="166" spans="1:7">
      <c r="A166" s="135" t="s">
        <v>3</v>
      </c>
      <c r="B166" s="24"/>
      <c r="C166" s="25" t="s">
        <v>4</v>
      </c>
      <c r="D166" s="56">
        <f t="shared" ref="D166:G166" si="37">D165+D153</f>
        <v>336094</v>
      </c>
      <c r="E166" s="56">
        <f t="shared" si="37"/>
        <v>374924</v>
      </c>
      <c r="F166" s="56">
        <f t="shared" si="37"/>
        <v>368908</v>
      </c>
      <c r="G166" s="56">
        <f t="shared" si="37"/>
        <v>396994</v>
      </c>
    </row>
    <row r="167" spans="1:7" ht="11.1" customHeight="1">
      <c r="A167" s="133"/>
      <c r="B167" s="10"/>
      <c r="C167" s="11"/>
      <c r="D167" s="40"/>
      <c r="E167" s="40"/>
      <c r="F167" s="40"/>
      <c r="G167" s="40"/>
    </row>
    <row r="168" spans="1:7" ht="14.1" customHeight="1">
      <c r="A168" s="133"/>
      <c r="B168" s="10"/>
      <c r="C168" s="11" t="s">
        <v>50</v>
      </c>
      <c r="D168" s="44"/>
      <c r="E168" s="44"/>
      <c r="F168" s="44"/>
      <c r="G168" s="44"/>
    </row>
    <row r="169" spans="1:7" ht="15" customHeight="1">
      <c r="A169" s="133" t="s">
        <v>5</v>
      </c>
      <c r="B169" s="12">
        <v>4702</v>
      </c>
      <c r="C169" s="11" t="s">
        <v>72</v>
      </c>
      <c r="D169" s="44"/>
      <c r="E169" s="44"/>
      <c r="F169" s="44"/>
      <c r="G169" s="44"/>
    </row>
    <row r="170" spans="1:7" ht="15" customHeight="1">
      <c r="A170" s="133"/>
      <c r="B170" s="15">
        <v>0.10100000000000001</v>
      </c>
      <c r="C170" s="11" t="s">
        <v>6</v>
      </c>
      <c r="D170" s="44"/>
      <c r="E170" s="44"/>
      <c r="F170" s="44"/>
      <c r="G170" s="44"/>
    </row>
    <row r="171" spans="1:7" ht="15" customHeight="1">
      <c r="A171" s="133"/>
      <c r="B171" s="68">
        <v>45</v>
      </c>
      <c r="C171" s="14" t="s">
        <v>75</v>
      </c>
      <c r="D171" s="44"/>
      <c r="E171" s="44"/>
      <c r="F171" s="44"/>
      <c r="G171" s="44"/>
    </row>
    <row r="172" spans="1:7" ht="29.1" customHeight="1">
      <c r="A172" s="133"/>
      <c r="B172" s="68">
        <v>60</v>
      </c>
      <c r="C172" s="14" t="s">
        <v>143</v>
      </c>
      <c r="D172" s="44"/>
      <c r="E172" s="44"/>
      <c r="F172" s="44"/>
      <c r="G172" s="44"/>
    </row>
    <row r="173" spans="1:7" ht="15" customHeight="1">
      <c r="A173" s="133"/>
      <c r="B173" s="31" t="s">
        <v>144</v>
      </c>
      <c r="C173" s="14" t="s">
        <v>140</v>
      </c>
      <c r="D173" s="1">
        <v>0</v>
      </c>
      <c r="E173" s="67">
        <v>65000</v>
      </c>
      <c r="F173" s="67">
        <v>65000</v>
      </c>
      <c r="G173" s="67">
        <v>17663</v>
      </c>
    </row>
    <row r="174" spans="1:7" ht="29.1" customHeight="1">
      <c r="A174" s="133" t="s">
        <v>3</v>
      </c>
      <c r="B174" s="68">
        <v>60</v>
      </c>
      <c r="C174" s="14" t="s">
        <v>143</v>
      </c>
      <c r="D174" s="52">
        <f t="shared" ref="D174:G175" si="38">D173</f>
        <v>0</v>
      </c>
      <c r="E174" s="53">
        <f t="shared" si="38"/>
        <v>65000</v>
      </c>
      <c r="F174" s="53">
        <f t="shared" ref="F174" si="39">F173</f>
        <v>65000</v>
      </c>
      <c r="G174" s="53">
        <f t="shared" si="38"/>
        <v>17663</v>
      </c>
    </row>
    <row r="175" spans="1:7" ht="15" customHeight="1">
      <c r="A175" s="133" t="s">
        <v>3</v>
      </c>
      <c r="B175" s="68">
        <v>45</v>
      </c>
      <c r="C175" s="14" t="s">
        <v>75</v>
      </c>
      <c r="D175" s="52">
        <f t="shared" si="38"/>
        <v>0</v>
      </c>
      <c r="E175" s="53">
        <f t="shared" si="38"/>
        <v>65000</v>
      </c>
      <c r="F175" s="53">
        <f t="shared" ref="F175" si="40">F174</f>
        <v>65000</v>
      </c>
      <c r="G175" s="53">
        <f t="shared" si="38"/>
        <v>17663</v>
      </c>
    </row>
    <row r="176" spans="1:7" ht="9.6" customHeight="1">
      <c r="A176" s="133"/>
      <c r="B176" s="31"/>
      <c r="C176" s="14"/>
      <c r="D176" s="44"/>
      <c r="E176" s="44"/>
      <c r="F176" s="44"/>
      <c r="G176" s="44"/>
    </row>
    <row r="177" spans="1:7" ht="14.1" customHeight="1">
      <c r="A177" s="133"/>
      <c r="B177" s="68">
        <v>48</v>
      </c>
      <c r="C177" s="14" t="s">
        <v>78</v>
      </c>
      <c r="D177" s="44"/>
      <c r="E177" s="44"/>
      <c r="F177" s="44"/>
      <c r="G177" s="44"/>
    </row>
    <row r="178" spans="1:7" ht="27.6" customHeight="1">
      <c r="A178" s="133"/>
      <c r="B178" s="68">
        <v>60</v>
      </c>
      <c r="C178" s="14" t="s">
        <v>159</v>
      </c>
      <c r="D178" s="44"/>
      <c r="E178" s="44"/>
      <c r="F178" s="44"/>
      <c r="G178" s="44"/>
    </row>
    <row r="179" spans="1:7" ht="14.1" customHeight="1">
      <c r="A179" s="133"/>
      <c r="B179" s="31" t="s">
        <v>153</v>
      </c>
      <c r="C179" s="14" t="s">
        <v>140</v>
      </c>
      <c r="D179" s="50">
        <v>34150</v>
      </c>
      <c r="E179" s="50">
        <v>30000</v>
      </c>
      <c r="F179" s="50">
        <v>30000</v>
      </c>
      <c r="G179" s="50">
        <v>72100</v>
      </c>
    </row>
    <row r="180" spans="1:7" ht="29.45" customHeight="1">
      <c r="A180" s="133" t="s">
        <v>3</v>
      </c>
      <c r="B180" s="68">
        <v>60</v>
      </c>
      <c r="C180" s="14" t="s">
        <v>159</v>
      </c>
      <c r="D180" s="50">
        <f t="shared" ref="D180:G181" si="41">D179</f>
        <v>34150</v>
      </c>
      <c r="E180" s="50">
        <f t="shared" si="41"/>
        <v>30000</v>
      </c>
      <c r="F180" s="50">
        <f t="shared" ref="F180" si="42">F179</f>
        <v>30000</v>
      </c>
      <c r="G180" s="50">
        <f t="shared" si="41"/>
        <v>72100</v>
      </c>
    </row>
    <row r="181" spans="1:7" ht="14.1" customHeight="1">
      <c r="A181" s="133" t="s">
        <v>3</v>
      </c>
      <c r="B181" s="68">
        <v>48</v>
      </c>
      <c r="C181" s="14" t="s">
        <v>78</v>
      </c>
      <c r="D181" s="53">
        <f t="shared" si="41"/>
        <v>34150</v>
      </c>
      <c r="E181" s="53">
        <f t="shared" si="41"/>
        <v>30000</v>
      </c>
      <c r="F181" s="53">
        <f t="shared" ref="F181" si="43">F180</f>
        <v>30000</v>
      </c>
      <c r="G181" s="53">
        <f t="shared" si="41"/>
        <v>72100</v>
      </c>
    </row>
    <row r="182" spans="1:7" ht="9.6" customHeight="1">
      <c r="A182" s="133"/>
      <c r="B182" s="31"/>
      <c r="C182" s="14"/>
      <c r="D182" s="44"/>
      <c r="E182" s="44"/>
      <c r="F182" s="44"/>
      <c r="G182" s="44"/>
    </row>
    <row r="183" spans="1:7" ht="25.5">
      <c r="A183" s="133"/>
      <c r="B183" s="10">
        <v>62</v>
      </c>
      <c r="C183" s="14" t="s">
        <v>67</v>
      </c>
      <c r="D183" s="44"/>
      <c r="E183" s="44"/>
      <c r="F183" s="44"/>
      <c r="G183" s="44"/>
    </row>
    <row r="184" spans="1:7" ht="25.5">
      <c r="A184" s="133"/>
      <c r="B184" s="16" t="s">
        <v>129</v>
      </c>
      <c r="C184" s="14" t="s">
        <v>131</v>
      </c>
      <c r="D184" s="43"/>
      <c r="E184" s="43"/>
      <c r="F184" s="43"/>
      <c r="G184" s="44"/>
    </row>
    <row r="185" spans="1:7">
      <c r="A185" s="133"/>
      <c r="B185" s="16" t="s">
        <v>130</v>
      </c>
      <c r="C185" s="14" t="s">
        <v>132</v>
      </c>
      <c r="D185" s="50">
        <v>94113</v>
      </c>
      <c r="E185" s="50">
        <v>971823</v>
      </c>
      <c r="F185" s="50">
        <f>971823-533476</f>
        <v>438347</v>
      </c>
      <c r="G185" s="98">
        <v>588999</v>
      </c>
    </row>
    <row r="186" spans="1:7" ht="25.5">
      <c r="A186" s="133" t="s">
        <v>3</v>
      </c>
      <c r="B186" s="16" t="s">
        <v>129</v>
      </c>
      <c r="C186" s="14" t="s">
        <v>131</v>
      </c>
      <c r="D186" s="50">
        <f t="shared" ref="D186:G186" si="44">D185</f>
        <v>94113</v>
      </c>
      <c r="E186" s="50">
        <f t="shared" si="44"/>
        <v>971823</v>
      </c>
      <c r="F186" s="50">
        <f t="shared" si="44"/>
        <v>438347</v>
      </c>
      <c r="G186" s="50">
        <f t="shared" si="44"/>
        <v>588999</v>
      </c>
    </row>
    <row r="187" spans="1:7" ht="9.6" customHeight="1">
      <c r="A187" s="133"/>
      <c r="B187" s="16"/>
      <c r="C187" s="14"/>
      <c r="D187" s="45"/>
      <c r="E187" s="45"/>
      <c r="F187" s="45"/>
      <c r="G187" s="46"/>
    </row>
    <row r="188" spans="1:7" ht="25.5">
      <c r="A188" s="133"/>
      <c r="B188" s="16" t="s">
        <v>133</v>
      </c>
      <c r="C188" s="14" t="s">
        <v>134</v>
      </c>
      <c r="D188" s="43"/>
      <c r="E188" s="43"/>
      <c r="F188" s="43"/>
      <c r="G188" s="44"/>
    </row>
    <row r="189" spans="1:7">
      <c r="A189" s="133"/>
      <c r="B189" s="16" t="s">
        <v>135</v>
      </c>
      <c r="C189" s="14" t="s">
        <v>132</v>
      </c>
      <c r="D189" s="50">
        <v>10452</v>
      </c>
      <c r="E189" s="50">
        <v>32000</v>
      </c>
      <c r="F189" s="50">
        <f>32000+16800</f>
        <v>48800</v>
      </c>
      <c r="G189" s="50">
        <v>29999</v>
      </c>
    </row>
    <row r="190" spans="1:7" ht="25.5">
      <c r="A190" s="134" t="s">
        <v>3</v>
      </c>
      <c r="B190" s="122" t="s">
        <v>133</v>
      </c>
      <c r="C190" s="18" t="s">
        <v>134</v>
      </c>
      <c r="D190" s="50">
        <f t="shared" ref="D190:G190" si="45">D189</f>
        <v>10452</v>
      </c>
      <c r="E190" s="50">
        <f t="shared" si="45"/>
        <v>32000</v>
      </c>
      <c r="F190" s="50">
        <f t="shared" ref="F190" si="46">F189</f>
        <v>48800</v>
      </c>
      <c r="G190" s="50">
        <f t="shared" si="45"/>
        <v>29999</v>
      </c>
    </row>
    <row r="191" spans="1:7" ht="27.6" customHeight="1">
      <c r="A191" s="133" t="s">
        <v>3</v>
      </c>
      <c r="B191" s="10">
        <v>62</v>
      </c>
      <c r="C191" s="14" t="s">
        <v>67</v>
      </c>
      <c r="D191" s="50">
        <f t="shared" ref="D191:G191" si="47">D186+D190</f>
        <v>104565</v>
      </c>
      <c r="E191" s="50">
        <f t="shared" si="47"/>
        <v>1003823</v>
      </c>
      <c r="F191" s="50">
        <f t="shared" ref="F191" si="48">F186+F190</f>
        <v>487147</v>
      </c>
      <c r="G191" s="50">
        <f t="shared" si="47"/>
        <v>618998</v>
      </c>
    </row>
    <row r="192" spans="1:7">
      <c r="A192" s="133" t="s">
        <v>73</v>
      </c>
      <c r="B192" s="15">
        <v>0.10100000000000001</v>
      </c>
      <c r="C192" s="11" t="s">
        <v>6</v>
      </c>
      <c r="D192" s="72">
        <f t="shared" ref="D192:G192" si="49">D191+D181+D175</f>
        <v>138715</v>
      </c>
      <c r="E192" s="72">
        <f t="shared" si="49"/>
        <v>1098823</v>
      </c>
      <c r="F192" s="72">
        <f t="shared" ref="F192" si="50">F191+F181+F175</f>
        <v>582147</v>
      </c>
      <c r="G192" s="72">
        <f t="shared" si="49"/>
        <v>708761</v>
      </c>
    </row>
    <row r="193" spans="1:7" ht="9.75" customHeight="1">
      <c r="A193" s="133"/>
      <c r="B193" s="15"/>
      <c r="C193" s="11"/>
      <c r="D193" s="73"/>
      <c r="E193" s="73"/>
      <c r="F193" s="73"/>
      <c r="G193" s="73"/>
    </row>
    <row r="194" spans="1:7" ht="15" customHeight="1">
      <c r="A194" s="133"/>
      <c r="B194" s="15">
        <v>0.78900000000000003</v>
      </c>
      <c r="C194" s="11" t="s">
        <v>179</v>
      </c>
      <c r="D194" s="44"/>
      <c r="E194" s="44"/>
      <c r="F194" s="44"/>
      <c r="G194" s="44"/>
    </row>
    <row r="195" spans="1:7" ht="25.5">
      <c r="A195" s="133"/>
      <c r="B195" s="10">
        <v>62</v>
      </c>
      <c r="C195" s="14" t="s">
        <v>67</v>
      </c>
      <c r="D195" s="44"/>
      <c r="E195" s="44"/>
      <c r="F195" s="44"/>
      <c r="G195" s="44"/>
    </row>
    <row r="196" spans="1:7" ht="25.5">
      <c r="A196" s="133"/>
      <c r="B196" s="16" t="s">
        <v>129</v>
      </c>
      <c r="C196" s="14" t="s">
        <v>131</v>
      </c>
      <c r="D196" s="43"/>
      <c r="E196" s="43"/>
      <c r="F196" s="43"/>
      <c r="G196" s="44"/>
    </row>
    <row r="197" spans="1:7">
      <c r="A197" s="133"/>
      <c r="B197" s="16" t="s">
        <v>130</v>
      </c>
      <c r="C197" s="14" t="s">
        <v>132</v>
      </c>
      <c r="D197" s="49">
        <v>0</v>
      </c>
      <c r="E197" s="49">
        <v>0</v>
      </c>
      <c r="F197" s="49">
        <v>0</v>
      </c>
      <c r="G197" s="50">
        <v>1</v>
      </c>
    </row>
    <row r="198" spans="1:7" ht="25.5">
      <c r="A198" s="133" t="s">
        <v>3</v>
      </c>
      <c r="B198" s="16" t="s">
        <v>129</v>
      </c>
      <c r="C198" s="14" t="s">
        <v>131</v>
      </c>
      <c r="D198" s="49">
        <f t="shared" ref="D198:G198" si="51">D197</f>
        <v>0</v>
      </c>
      <c r="E198" s="49">
        <f t="shared" si="51"/>
        <v>0</v>
      </c>
      <c r="F198" s="49">
        <f t="shared" si="51"/>
        <v>0</v>
      </c>
      <c r="G198" s="50">
        <f t="shared" si="51"/>
        <v>1</v>
      </c>
    </row>
    <row r="199" spans="1:7" ht="11.1" customHeight="1">
      <c r="A199" s="133"/>
      <c r="B199" s="16"/>
      <c r="C199" s="14"/>
      <c r="D199" s="45"/>
      <c r="E199" s="45"/>
      <c r="F199" s="45"/>
      <c r="G199" s="46"/>
    </row>
    <row r="200" spans="1:7" ht="25.5">
      <c r="A200" s="133"/>
      <c r="B200" s="16" t="s">
        <v>133</v>
      </c>
      <c r="C200" s="14" t="s">
        <v>134</v>
      </c>
      <c r="D200" s="43"/>
      <c r="E200" s="43"/>
      <c r="F200" s="43"/>
      <c r="G200" s="44"/>
    </row>
    <row r="201" spans="1:7">
      <c r="A201" s="133"/>
      <c r="B201" s="16" t="s">
        <v>135</v>
      </c>
      <c r="C201" s="14" t="s">
        <v>132</v>
      </c>
      <c r="D201" s="49">
        <v>0</v>
      </c>
      <c r="E201" s="49">
        <v>0</v>
      </c>
      <c r="F201" s="49">
        <v>0</v>
      </c>
      <c r="G201" s="50">
        <v>1</v>
      </c>
    </row>
    <row r="202" spans="1:7" ht="25.5">
      <c r="A202" s="133" t="s">
        <v>3</v>
      </c>
      <c r="B202" s="16" t="s">
        <v>133</v>
      </c>
      <c r="C202" s="14" t="s">
        <v>134</v>
      </c>
      <c r="D202" s="49">
        <f t="shared" ref="D202:G202" si="52">D201</f>
        <v>0</v>
      </c>
      <c r="E202" s="49">
        <f t="shared" si="52"/>
        <v>0</v>
      </c>
      <c r="F202" s="49">
        <f t="shared" si="52"/>
        <v>0</v>
      </c>
      <c r="G202" s="50">
        <f t="shared" si="52"/>
        <v>1</v>
      </c>
    </row>
    <row r="203" spans="1:7" ht="27.6" customHeight="1">
      <c r="A203" s="133" t="s">
        <v>3</v>
      </c>
      <c r="B203" s="10">
        <v>62</v>
      </c>
      <c r="C203" s="14" t="s">
        <v>67</v>
      </c>
      <c r="D203" s="52">
        <f t="shared" ref="D203:F203" si="53">D198+D202</f>
        <v>0</v>
      </c>
      <c r="E203" s="52">
        <f t="shared" si="53"/>
        <v>0</v>
      </c>
      <c r="F203" s="52">
        <f t="shared" si="53"/>
        <v>0</v>
      </c>
      <c r="G203" s="53">
        <f>G198+G202</f>
        <v>2</v>
      </c>
    </row>
    <row r="204" spans="1:7" ht="15" customHeight="1">
      <c r="A204" s="133" t="s">
        <v>3</v>
      </c>
      <c r="B204" s="15">
        <v>0.78900000000000003</v>
      </c>
      <c r="C204" s="11" t="s">
        <v>179</v>
      </c>
      <c r="D204" s="52">
        <f>D203</f>
        <v>0</v>
      </c>
      <c r="E204" s="52">
        <f t="shared" ref="E204:G204" si="54">E203</f>
        <v>0</v>
      </c>
      <c r="F204" s="52">
        <f t="shared" si="54"/>
        <v>0</v>
      </c>
      <c r="G204" s="120">
        <f t="shared" si="54"/>
        <v>2</v>
      </c>
    </row>
    <row r="205" spans="1:7" ht="9.9499999999999993" customHeight="1">
      <c r="A205" s="133"/>
      <c r="B205" s="15"/>
      <c r="C205" s="11"/>
      <c r="D205" s="44"/>
      <c r="E205" s="44"/>
      <c r="F205" s="44"/>
      <c r="G205" s="44"/>
    </row>
    <row r="206" spans="1:7" ht="14.1" customHeight="1">
      <c r="A206" s="133"/>
      <c r="B206" s="15">
        <v>0.8</v>
      </c>
      <c r="C206" s="11" t="s">
        <v>42</v>
      </c>
      <c r="D206" s="44"/>
      <c r="E206" s="44"/>
      <c r="F206" s="44"/>
      <c r="G206" s="44"/>
    </row>
    <row r="207" spans="1:7" ht="14.1" customHeight="1">
      <c r="A207" s="133"/>
      <c r="B207" s="13">
        <v>44</v>
      </c>
      <c r="C207" s="14" t="s">
        <v>8</v>
      </c>
      <c r="D207" s="44"/>
      <c r="E207" s="44"/>
      <c r="F207" s="44"/>
      <c r="G207" s="44"/>
    </row>
    <row r="208" spans="1:7" ht="14.1" customHeight="1">
      <c r="A208" s="133"/>
      <c r="B208" s="13">
        <v>60</v>
      </c>
      <c r="C208" s="14" t="s">
        <v>148</v>
      </c>
      <c r="D208" s="44"/>
      <c r="E208" s="44"/>
      <c r="F208" s="44"/>
      <c r="G208" s="44"/>
    </row>
    <row r="209" spans="1:7" ht="14.1" customHeight="1">
      <c r="A209" s="133"/>
      <c r="B209" s="31" t="s">
        <v>149</v>
      </c>
      <c r="C209" s="14" t="s">
        <v>23</v>
      </c>
      <c r="D209" s="67">
        <v>3581</v>
      </c>
      <c r="E209" s="67">
        <v>4490</v>
      </c>
      <c r="F209" s="67">
        <v>4490</v>
      </c>
      <c r="G209" s="1">
        <v>0</v>
      </c>
    </row>
    <row r="210" spans="1:7" ht="14.1" customHeight="1">
      <c r="A210" s="133" t="s">
        <v>3</v>
      </c>
      <c r="B210" s="13">
        <v>60</v>
      </c>
      <c r="C210" s="14" t="s">
        <v>148</v>
      </c>
      <c r="D210" s="53">
        <f t="shared" ref="D210:G210" si="55">SUM(D209)</f>
        <v>3581</v>
      </c>
      <c r="E210" s="53">
        <f t="shared" si="55"/>
        <v>4490</v>
      </c>
      <c r="F210" s="53">
        <f t="shared" ref="F210" si="56">SUM(F209)</f>
        <v>4490</v>
      </c>
      <c r="G210" s="52">
        <f t="shared" si="55"/>
        <v>0</v>
      </c>
    </row>
    <row r="211" spans="1:7" ht="9.75" customHeight="1">
      <c r="A211" s="133"/>
      <c r="B211" s="13"/>
      <c r="C211" s="14"/>
      <c r="D211" s="67"/>
      <c r="E211" s="67"/>
      <c r="F211" s="67"/>
      <c r="G211" s="67"/>
    </row>
    <row r="212" spans="1:7" ht="13.5" customHeight="1">
      <c r="A212" s="133"/>
      <c r="B212" s="13">
        <v>61</v>
      </c>
      <c r="C212" s="14" t="s">
        <v>150</v>
      </c>
      <c r="D212" s="44"/>
      <c r="E212" s="44"/>
      <c r="F212" s="44"/>
      <c r="G212" s="44"/>
    </row>
    <row r="213" spans="1:7" ht="13.5" customHeight="1">
      <c r="A213" s="133"/>
      <c r="B213" s="31" t="s">
        <v>151</v>
      </c>
      <c r="C213" s="14" t="s">
        <v>152</v>
      </c>
      <c r="D213" s="67">
        <v>8314</v>
      </c>
      <c r="E213" s="67">
        <v>10000</v>
      </c>
      <c r="F213" s="67">
        <f>10000-708</f>
        <v>9292</v>
      </c>
      <c r="G213" s="67">
        <v>5000</v>
      </c>
    </row>
    <row r="214" spans="1:7" ht="13.5" customHeight="1">
      <c r="A214" s="133" t="s">
        <v>3</v>
      </c>
      <c r="B214" s="13">
        <v>61</v>
      </c>
      <c r="C214" s="14" t="s">
        <v>150</v>
      </c>
      <c r="D214" s="53">
        <f t="shared" ref="D214:E214" si="57">SUM(D213)</f>
        <v>8314</v>
      </c>
      <c r="E214" s="53">
        <f t="shared" si="57"/>
        <v>10000</v>
      </c>
      <c r="F214" s="53">
        <f t="shared" ref="F214" si="58">SUM(F213)</f>
        <v>9292</v>
      </c>
      <c r="G214" s="53">
        <f t="shared" ref="G214" si="59">SUM(G213)</f>
        <v>5000</v>
      </c>
    </row>
    <row r="215" spans="1:7" ht="8.25" customHeight="1">
      <c r="A215" s="133"/>
      <c r="B215" s="13"/>
      <c r="C215" s="14"/>
      <c r="D215" s="67"/>
      <c r="E215" s="67"/>
      <c r="F215" s="67"/>
      <c r="G215" s="67"/>
    </row>
    <row r="216" spans="1:7" ht="14.1" customHeight="1">
      <c r="A216" s="133"/>
      <c r="B216" s="13">
        <v>62</v>
      </c>
      <c r="C216" s="14" t="s">
        <v>163</v>
      </c>
      <c r="D216" s="44"/>
      <c r="E216" s="44"/>
      <c r="F216" s="44"/>
      <c r="G216" s="44"/>
    </row>
    <row r="217" spans="1:7" ht="14.1" customHeight="1">
      <c r="A217" s="133"/>
      <c r="B217" s="31" t="s">
        <v>156</v>
      </c>
      <c r="C217" s="14" t="s">
        <v>140</v>
      </c>
      <c r="D217" s="67">
        <v>19521</v>
      </c>
      <c r="E217" s="67">
        <v>20000</v>
      </c>
      <c r="F217" s="67">
        <v>20000</v>
      </c>
      <c r="G217" s="67">
        <v>28700</v>
      </c>
    </row>
    <row r="218" spans="1:7" ht="14.1" customHeight="1">
      <c r="A218" s="133" t="s">
        <v>3</v>
      </c>
      <c r="B218" s="13">
        <v>62</v>
      </c>
      <c r="C218" s="14" t="s">
        <v>163</v>
      </c>
      <c r="D218" s="53">
        <f t="shared" ref="D218:G218" si="60">D217</f>
        <v>19521</v>
      </c>
      <c r="E218" s="53">
        <f t="shared" si="60"/>
        <v>20000</v>
      </c>
      <c r="F218" s="53">
        <f t="shared" si="60"/>
        <v>20000</v>
      </c>
      <c r="G218" s="53">
        <f t="shared" si="60"/>
        <v>28700</v>
      </c>
    </row>
    <row r="219" spans="1:7" ht="14.1" customHeight="1">
      <c r="A219" s="133" t="s">
        <v>3</v>
      </c>
      <c r="B219" s="13">
        <v>44</v>
      </c>
      <c r="C219" s="14" t="s">
        <v>8</v>
      </c>
      <c r="D219" s="53">
        <f t="shared" ref="D219:G219" si="61">D210+D214+D218</f>
        <v>31416</v>
      </c>
      <c r="E219" s="53">
        <f t="shared" si="61"/>
        <v>34490</v>
      </c>
      <c r="F219" s="53">
        <f t="shared" si="61"/>
        <v>33782</v>
      </c>
      <c r="G219" s="53">
        <f t="shared" si="61"/>
        <v>33700</v>
      </c>
    </row>
    <row r="220" spans="1:7">
      <c r="A220" s="133" t="s">
        <v>73</v>
      </c>
      <c r="B220" s="15">
        <v>0.8</v>
      </c>
      <c r="C220" s="11" t="s">
        <v>42</v>
      </c>
      <c r="D220" s="53">
        <f>D219</f>
        <v>31416</v>
      </c>
      <c r="E220" s="53">
        <f t="shared" ref="E220:G220" si="62">E219</f>
        <v>34490</v>
      </c>
      <c r="F220" s="53">
        <f t="shared" si="62"/>
        <v>33782</v>
      </c>
      <c r="G220" s="72">
        <f t="shared" si="62"/>
        <v>33700</v>
      </c>
    </row>
    <row r="221" spans="1:7" s="26" customFormat="1">
      <c r="A221" s="133" t="s">
        <v>3</v>
      </c>
      <c r="B221" s="12">
        <v>4702</v>
      </c>
      <c r="C221" s="11" t="s">
        <v>72</v>
      </c>
      <c r="D221" s="50">
        <f>D192+D220+D204</f>
        <v>170131</v>
      </c>
      <c r="E221" s="50">
        <f t="shared" ref="E221:G221" si="63">E192+E220+E204</f>
        <v>1133313</v>
      </c>
      <c r="F221" s="50">
        <f t="shared" si="63"/>
        <v>615929</v>
      </c>
      <c r="G221" s="50">
        <f t="shared" si="63"/>
        <v>742463</v>
      </c>
    </row>
    <row r="222" spans="1:7" s="26" customFormat="1" ht="9.9499999999999993" customHeight="1">
      <c r="A222" s="133"/>
      <c r="B222" s="10"/>
      <c r="C222" s="11"/>
      <c r="D222" s="44"/>
      <c r="E222" s="44"/>
      <c r="F222" s="44"/>
      <c r="G222" s="44"/>
    </row>
    <row r="223" spans="1:7">
      <c r="A223" s="133" t="s">
        <v>5</v>
      </c>
      <c r="B223" s="12">
        <v>4711</v>
      </c>
      <c r="C223" s="11" t="s">
        <v>51</v>
      </c>
      <c r="D223" s="40"/>
      <c r="E223" s="40"/>
      <c r="F223" s="40"/>
      <c r="G223" s="40"/>
    </row>
    <row r="224" spans="1:7">
      <c r="A224" s="133"/>
      <c r="B224" s="13">
        <v>1</v>
      </c>
      <c r="C224" s="14" t="s">
        <v>48</v>
      </c>
      <c r="D224" s="40"/>
      <c r="E224" s="40"/>
      <c r="F224" s="40"/>
      <c r="G224" s="40"/>
    </row>
    <row r="225" spans="1:7">
      <c r="A225" s="133"/>
      <c r="B225" s="15">
        <v>1.103</v>
      </c>
      <c r="C225" s="11" t="s">
        <v>49</v>
      </c>
      <c r="D225" s="40"/>
      <c r="E225" s="40"/>
      <c r="F225" s="40"/>
      <c r="G225" s="40"/>
    </row>
    <row r="226" spans="1:7" s="26" customFormat="1">
      <c r="A226" s="133"/>
      <c r="B226" s="68">
        <v>44</v>
      </c>
      <c r="C226" s="14" t="s">
        <v>8</v>
      </c>
      <c r="D226" s="40"/>
      <c r="E226" s="40"/>
      <c r="F226" s="40"/>
      <c r="G226" s="40"/>
    </row>
    <row r="227" spans="1:7" ht="25.5">
      <c r="A227" s="133"/>
      <c r="B227" s="68">
        <v>66</v>
      </c>
      <c r="C227" s="30" t="s">
        <v>164</v>
      </c>
      <c r="D227" s="40"/>
      <c r="E227" s="58"/>
      <c r="F227" s="58"/>
      <c r="G227" s="58"/>
    </row>
    <row r="228" spans="1:7" ht="15" customHeight="1">
      <c r="A228" s="133"/>
      <c r="B228" s="68" t="s">
        <v>160</v>
      </c>
      <c r="C228" s="14" t="s">
        <v>140</v>
      </c>
      <c r="D228" s="61">
        <v>6499</v>
      </c>
      <c r="E228" s="61">
        <v>11942</v>
      </c>
      <c r="F228" s="61">
        <v>11942</v>
      </c>
      <c r="G228" s="48">
        <v>0</v>
      </c>
    </row>
    <row r="229" spans="1:7" ht="25.5">
      <c r="A229" s="133" t="s">
        <v>3</v>
      </c>
      <c r="B229" s="68">
        <v>66</v>
      </c>
      <c r="C229" s="30" t="s">
        <v>164</v>
      </c>
      <c r="D229" s="61">
        <f t="shared" ref="D229:G229" si="64">D228</f>
        <v>6499</v>
      </c>
      <c r="E229" s="61">
        <f t="shared" si="64"/>
        <v>11942</v>
      </c>
      <c r="F229" s="61">
        <f t="shared" ref="F229" si="65">F228</f>
        <v>11942</v>
      </c>
      <c r="G229" s="48">
        <f t="shared" si="64"/>
        <v>0</v>
      </c>
    </row>
    <row r="230" spans="1:7" ht="9.9499999999999993" customHeight="1">
      <c r="A230" s="133"/>
      <c r="B230" s="68"/>
      <c r="C230" s="29"/>
      <c r="D230" s="51"/>
      <c r="E230" s="59"/>
      <c r="F230" s="59"/>
      <c r="G230" s="59"/>
    </row>
    <row r="231" spans="1:7" ht="15" customHeight="1">
      <c r="A231" s="133"/>
      <c r="B231" s="68">
        <v>67</v>
      </c>
      <c r="C231" s="17" t="s">
        <v>145</v>
      </c>
      <c r="D231" s="40"/>
      <c r="E231" s="40"/>
      <c r="F231" s="40"/>
      <c r="G231" s="40"/>
    </row>
    <row r="232" spans="1:7" ht="15" customHeight="1">
      <c r="A232" s="133"/>
      <c r="B232" s="68" t="s">
        <v>141</v>
      </c>
      <c r="C232" s="14" t="s">
        <v>140</v>
      </c>
      <c r="D232" s="48">
        <v>0</v>
      </c>
      <c r="E232" s="48">
        <v>0</v>
      </c>
      <c r="F232" s="48">
        <v>0</v>
      </c>
      <c r="G232" s="61">
        <v>60000</v>
      </c>
    </row>
    <row r="233" spans="1:7" ht="15" customHeight="1">
      <c r="A233" s="134" t="s">
        <v>3</v>
      </c>
      <c r="B233" s="77">
        <v>67</v>
      </c>
      <c r="C233" s="123" t="s">
        <v>145</v>
      </c>
      <c r="D233" s="55">
        <f t="shared" ref="D233:G233" si="66">D232</f>
        <v>0</v>
      </c>
      <c r="E233" s="55">
        <f t="shared" si="66"/>
        <v>0</v>
      </c>
      <c r="F233" s="55">
        <f t="shared" ref="F233" si="67">F232</f>
        <v>0</v>
      </c>
      <c r="G233" s="56">
        <f t="shared" si="66"/>
        <v>60000</v>
      </c>
    </row>
    <row r="234" spans="1:7" ht="12.75" customHeight="1">
      <c r="A234" s="133"/>
      <c r="B234" s="68"/>
      <c r="C234" s="17"/>
      <c r="D234" s="40"/>
      <c r="E234" s="58"/>
      <c r="F234" s="58"/>
      <c r="G234" s="58"/>
    </row>
    <row r="235" spans="1:7" ht="25.5">
      <c r="A235" s="133"/>
      <c r="B235" s="68">
        <v>68</v>
      </c>
      <c r="C235" s="29" t="s">
        <v>79</v>
      </c>
      <c r="D235" s="40"/>
      <c r="E235" s="58"/>
      <c r="F235" s="58"/>
      <c r="G235" s="58"/>
    </row>
    <row r="236" spans="1:7" ht="15" customHeight="1">
      <c r="A236" s="133"/>
      <c r="B236" s="68" t="s">
        <v>142</v>
      </c>
      <c r="C236" s="14" t="s">
        <v>140</v>
      </c>
      <c r="D236" s="61">
        <v>99942</v>
      </c>
      <c r="E236" s="61">
        <v>140000</v>
      </c>
      <c r="F236" s="61">
        <v>140000</v>
      </c>
      <c r="G236" s="61">
        <v>60000</v>
      </c>
    </row>
    <row r="237" spans="1:7" ht="25.5">
      <c r="A237" s="133" t="s">
        <v>3</v>
      </c>
      <c r="B237" s="68">
        <v>68</v>
      </c>
      <c r="C237" s="29" t="s">
        <v>79</v>
      </c>
      <c r="D237" s="61">
        <f t="shared" ref="D237:G237" si="68">D236</f>
        <v>99942</v>
      </c>
      <c r="E237" s="61">
        <f t="shared" si="68"/>
        <v>140000</v>
      </c>
      <c r="F237" s="61">
        <f t="shared" ref="F237" si="69">F236</f>
        <v>140000</v>
      </c>
      <c r="G237" s="61">
        <f t="shared" si="68"/>
        <v>60000</v>
      </c>
    </row>
    <row r="238" spans="1:7" ht="15" customHeight="1">
      <c r="A238" s="133"/>
      <c r="B238" s="68"/>
      <c r="C238" s="17"/>
      <c r="D238" s="40"/>
      <c r="E238" s="58"/>
      <c r="F238" s="58"/>
      <c r="G238" s="58"/>
    </row>
    <row r="239" spans="1:7" ht="14.25" customHeight="1">
      <c r="A239" s="133"/>
      <c r="B239" s="68">
        <v>69</v>
      </c>
      <c r="C239" s="29" t="s">
        <v>154</v>
      </c>
      <c r="D239" s="40"/>
      <c r="E239" s="58"/>
      <c r="F239" s="58"/>
      <c r="G239" s="58"/>
    </row>
    <row r="240" spans="1:7" ht="15" customHeight="1">
      <c r="A240" s="133"/>
      <c r="B240" s="68" t="s">
        <v>155</v>
      </c>
      <c r="C240" s="14" t="s">
        <v>140</v>
      </c>
      <c r="D240" s="61">
        <v>9969</v>
      </c>
      <c r="E240" s="48">
        <v>0</v>
      </c>
      <c r="F240" s="48">
        <v>0</v>
      </c>
      <c r="G240" s="48">
        <v>0</v>
      </c>
    </row>
    <row r="241" spans="1:7" ht="15" customHeight="1">
      <c r="A241" s="133" t="s">
        <v>3</v>
      </c>
      <c r="B241" s="68">
        <v>69</v>
      </c>
      <c r="C241" s="14" t="s">
        <v>154</v>
      </c>
      <c r="D241" s="56">
        <f t="shared" ref="D241:G241" si="70">D240</f>
        <v>9969</v>
      </c>
      <c r="E241" s="55">
        <f t="shared" si="70"/>
        <v>0</v>
      </c>
      <c r="F241" s="55">
        <f t="shared" ref="F241" si="71">F240</f>
        <v>0</v>
      </c>
      <c r="G241" s="55">
        <f t="shared" si="70"/>
        <v>0</v>
      </c>
    </row>
    <row r="242" spans="1:7" ht="15" customHeight="1">
      <c r="A242" s="133"/>
      <c r="B242" s="68"/>
      <c r="C242" s="17"/>
      <c r="D242" s="40"/>
      <c r="E242" s="75"/>
      <c r="F242" s="75"/>
      <c r="G242" s="58"/>
    </row>
    <row r="243" spans="1:7" ht="25.5">
      <c r="A243" s="133"/>
      <c r="B243" s="68">
        <v>70</v>
      </c>
      <c r="C243" s="29" t="s">
        <v>158</v>
      </c>
      <c r="D243" s="40"/>
      <c r="E243" s="75"/>
      <c r="F243" s="75"/>
      <c r="G243" s="58"/>
    </row>
    <row r="244" spans="1:7" ht="15" customHeight="1">
      <c r="A244" s="133"/>
      <c r="B244" s="68" t="s">
        <v>157</v>
      </c>
      <c r="C244" s="14" t="s">
        <v>140</v>
      </c>
      <c r="D244" s="61">
        <v>29999</v>
      </c>
      <c r="E244" s="48">
        <v>0</v>
      </c>
      <c r="F244" s="48">
        <v>0</v>
      </c>
      <c r="G244" s="48">
        <v>0</v>
      </c>
    </row>
    <row r="245" spans="1:7" ht="25.5">
      <c r="A245" s="133" t="s">
        <v>3</v>
      </c>
      <c r="B245" s="68">
        <v>70</v>
      </c>
      <c r="C245" s="29" t="s">
        <v>158</v>
      </c>
      <c r="D245" s="56">
        <f t="shared" ref="D245:G245" si="72">D244</f>
        <v>29999</v>
      </c>
      <c r="E245" s="55">
        <f t="shared" si="72"/>
        <v>0</v>
      </c>
      <c r="F245" s="55">
        <f t="shared" ref="F245" si="73">F244</f>
        <v>0</v>
      </c>
      <c r="G245" s="55">
        <f t="shared" si="72"/>
        <v>0</v>
      </c>
    </row>
    <row r="246" spans="1:7">
      <c r="A246" s="133"/>
      <c r="B246" s="68"/>
      <c r="C246" s="29"/>
      <c r="D246" s="51"/>
      <c r="E246" s="51"/>
      <c r="F246" s="51"/>
      <c r="G246" s="59"/>
    </row>
    <row r="247" spans="1:7" ht="38.25">
      <c r="A247" s="130"/>
      <c r="B247" s="81">
        <v>71</v>
      </c>
      <c r="C247" s="29" t="s">
        <v>169</v>
      </c>
      <c r="D247" s="51"/>
      <c r="E247" s="51"/>
      <c r="F247" s="51"/>
      <c r="G247" s="58"/>
    </row>
    <row r="248" spans="1:7">
      <c r="A248" s="130"/>
      <c r="B248" s="81" t="s">
        <v>170</v>
      </c>
      <c r="C248" s="30" t="s">
        <v>140</v>
      </c>
      <c r="D248" s="59">
        <v>10000</v>
      </c>
      <c r="E248" s="59">
        <v>20000</v>
      </c>
      <c r="F248" s="59">
        <v>20000</v>
      </c>
      <c r="G248" s="61">
        <v>60000</v>
      </c>
    </row>
    <row r="249" spans="1:7" ht="38.25">
      <c r="A249" s="130" t="s">
        <v>3</v>
      </c>
      <c r="B249" s="81">
        <v>71</v>
      </c>
      <c r="C249" s="29" t="s">
        <v>169</v>
      </c>
      <c r="D249" s="56">
        <f t="shared" ref="D249:F249" si="74">D248</f>
        <v>10000</v>
      </c>
      <c r="E249" s="56">
        <f t="shared" si="74"/>
        <v>20000</v>
      </c>
      <c r="F249" s="56">
        <f t="shared" si="74"/>
        <v>20000</v>
      </c>
      <c r="G249" s="56">
        <f t="shared" ref="G249" si="75">G248</f>
        <v>60000</v>
      </c>
    </row>
    <row r="250" spans="1:7">
      <c r="A250" s="133"/>
      <c r="B250" s="68"/>
      <c r="C250" s="29"/>
      <c r="D250" s="51"/>
      <c r="E250" s="51"/>
      <c r="F250" s="51"/>
      <c r="G250" s="59"/>
    </row>
    <row r="251" spans="1:7" s="102" customFormat="1" ht="15.75" customHeight="1">
      <c r="A251" s="130"/>
      <c r="B251" s="81">
        <v>72</v>
      </c>
      <c r="C251" s="30" t="s">
        <v>177</v>
      </c>
      <c r="D251" s="100"/>
      <c r="E251" s="100"/>
      <c r="F251" s="100"/>
      <c r="G251" s="101"/>
    </row>
    <row r="252" spans="1:7" ht="15.75" customHeight="1">
      <c r="A252" s="130"/>
      <c r="B252" s="81" t="s">
        <v>178</v>
      </c>
      <c r="C252" s="30" t="s">
        <v>140</v>
      </c>
      <c r="D252" s="51">
        <v>0</v>
      </c>
      <c r="E252" s="51">
        <v>0</v>
      </c>
      <c r="F252" s="51">
        <v>0</v>
      </c>
      <c r="G252" s="61">
        <v>58700</v>
      </c>
    </row>
    <row r="253" spans="1:7" ht="15" customHeight="1">
      <c r="A253" s="130" t="s">
        <v>3</v>
      </c>
      <c r="B253" s="81">
        <v>72</v>
      </c>
      <c r="C253" s="30" t="s">
        <v>177</v>
      </c>
      <c r="D253" s="55">
        <f t="shared" ref="D253:G253" si="76">D252</f>
        <v>0</v>
      </c>
      <c r="E253" s="55">
        <f t="shared" si="76"/>
        <v>0</v>
      </c>
      <c r="F253" s="55">
        <f t="shared" si="76"/>
        <v>0</v>
      </c>
      <c r="G253" s="56">
        <f t="shared" si="76"/>
        <v>58700</v>
      </c>
    </row>
    <row r="254" spans="1:7">
      <c r="A254" s="133" t="s">
        <v>3</v>
      </c>
      <c r="B254" s="68">
        <v>44</v>
      </c>
      <c r="C254" s="14" t="s">
        <v>8</v>
      </c>
      <c r="D254" s="61">
        <f>D229+D233+D237+D241+D245+D249+D253</f>
        <v>156409</v>
      </c>
      <c r="E254" s="61">
        <f t="shared" ref="E254:G254" si="77">E229+E233+E237+E241+E245+E249+E253</f>
        <v>171942</v>
      </c>
      <c r="F254" s="61">
        <f t="shared" si="77"/>
        <v>171942</v>
      </c>
      <c r="G254" s="61">
        <f t="shared" si="77"/>
        <v>238700</v>
      </c>
    </row>
    <row r="255" spans="1:7" ht="15" customHeight="1">
      <c r="A255" s="133" t="s">
        <v>3</v>
      </c>
      <c r="B255" s="15">
        <v>1.103</v>
      </c>
      <c r="C255" s="11" t="s">
        <v>49</v>
      </c>
      <c r="D255" s="56">
        <f t="shared" ref="D255:G257" si="78">D254</f>
        <v>156409</v>
      </c>
      <c r="E255" s="56">
        <f t="shared" si="78"/>
        <v>171942</v>
      </c>
      <c r="F255" s="56">
        <f t="shared" si="78"/>
        <v>171942</v>
      </c>
      <c r="G255" s="56">
        <f t="shared" si="78"/>
        <v>238700</v>
      </c>
    </row>
    <row r="256" spans="1:7" ht="15" customHeight="1">
      <c r="A256" s="136" t="s">
        <v>3</v>
      </c>
      <c r="B256" s="16" t="s">
        <v>52</v>
      </c>
      <c r="C256" s="14" t="s">
        <v>48</v>
      </c>
      <c r="D256" s="56">
        <f t="shared" si="78"/>
        <v>156409</v>
      </c>
      <c r="E256" s="56">
        <f t="shared" si="78"/>
        <v>171942</v>
      </c>
      <c r="F256" s="56">
        <f t="shared" si="78"/>
        <v>171942</v>
      </c>
      <c r="G256" s="56">
        <f t="shared" ref="G256" si="79">G255</f>
        <v>238700</v>
      </c>
    </row>
    <row r="257" spans="1:7" ht="15" customHeight="1">
      <c r="A257" s="134" t="s">
        <v>3</v>
      </c>
      <c r="B257" s="22">
        <v>4711</v>
      </c>
      <c r="C257" s="23" t="s">
        <v>51</v>
      </c>
      <c r="D257" s="56">
        <f t="shared" si="78"/>
        <v>156409</v>
      </c>
      <c r="E257" s="56">
        <f t="shared" si="78"/>
        <v>171942</v>
      </c>
      <c r="F257" s="56">
        <f t="shared" si="78"/>
        <v>171942</v>
      </c>
      <c r="G257" s="56">
        <f t="shared" ref="G257" si="80">G256</f>
        <v>238700</v>
      </c>
    </row>
    <row r="258" spans="1:7" ht="15" customHeight="1">
      <c r="A258" s="135" t="s">
        <v>3</v>
      </c>
      <c r="B258" s="24"/>
      <c r="C258" s="25" t="s">
        <v>50</v>
      </c>
      <c r="D258" s="61">
        <f t="shared" ref="D258:G258" si="81">D257+D221</f>
        <v>326540</v>
      </c>
      <c r="E258" s="61">
        <f t="shared" si="81"/>
        <v>1305255</v>
      </c>
      <c r="F258" s="61">
        <f t="shared" si="81"/>
        <v>787871</v>
      </c>
      <c r="G258" s="61">
        <f t="shared" si="81"/>
        <v>981163</v>
      </c>
    </row>
    <row r="259" spans="1:7" ht="15" customHeight="1">
      <c r="A259" s="135" t="s">
        <v>3</v>
      </c>
      <c r="B259" s="24"/>
      <c r="C259" s="25" t="s">
        <v>1</v>
      </c>
      <c r="D259" s="57">
        <f t="shared" ref="D259:G259" si="82">D258+D166</f>
        <v>662634</v>
      </c>
      <c r="E259" s="57">
        <f t="shared" si="82"/>
        <v>1680179</v>
      </c>
      <c r="F259" s="57">
        <f t="shared" si="82"/>
        <v>1156779</v>
      </c>
      <c r="G259" s="57">
        <f t="shared" si="82"/>
        <v>1378157</v>
      </c>
    </row>
    <row r="260" spans="1:7" s="74" customFormat="1" ht="13.5">
      <c r="A260" s="137"/>
      <c r="B260" s="82"/>
      <c r="C260" s="83"/>
      <c r="D260" s="92"/>
      <c r="E260" s="92"/>
      <c r="F260" s="92"/>
      <c r="G260" s="92"/>
    </row>
    <row r="261" spans="1:7" s="74" customFormat="1" ht="15" customHeight="1">
      <c r="A261" s="138" t="s">
        <v>61</v>
      </c>
      <c r="B261" s="142" t="s">
        <v>146</v>
      </c>
      <c r="C261" s="142"/>
      <c r="D261" s="142"/>
      <c r="E261" s="142"/>
      <c r="F261" s="142"/>
      <c r="G261" s="142"/>
    </row>
    <row r="262" spans="1:7" s="74" customFormat="1">
      <c r="A262" s="137" t="s">
        <v>66</v>
      </c>
      <c r="B262" s="82">
        <v>2702</v>
      </c>
      <c r="C262" s="124" t="s">
        <v>168</v>
      </c>
      <c r="D262" s="127">
        <v>477</v>
      </c>
      <c r="E262" s="125">
        <v>2000</v>
      </c>
      <c r="F262" s="125">
        <v>2000</v>
      </c>
      <c r="G262" s="126">
        <v>2000</v>
      </c>
    </row>
    <row r="263" spans="1:7" s="74" customFormat="1" ht="25.5">
      <c r="A263" s="137" t="s">
        <v>66</v>
      </c>
      <c r="B263" s="82">
        <v>2702</v>
      </c>
      <c r="C263" s="124" t="s">
        <v>167</v>
      </c>
      <c r="D263" s="129">
        <v>250</v>
      </c>
      <c r="E263" s="127"/>
      <c r="F263" s="127">
        <v>0</v>
      </c>
      <c r="G263" s="128"/>
    </row>
  </sheetData>
  <autoFilter ref="A18:G263"/>
  <customSheetViews>
    <customSheetView guid="{F98D6EB8-76BC-4C24-A40E-45E0313E3064}" scale="75" hiddenColumns="1" showRuler="0" topLeftCell="A31">
      <selection activeCell="K39" sqref="K39"/>
      <colBreaks count="1" manualBreakCount="1">
        <brk id="12" max="167" man="1"/>
      </colBreaks>
      <pageMargins left="0.75" right="0.75" top="0.75" bottom="0.75" header="0.5" footer="0"/>
      <printOptions horizontalCentered="1"/>
      <pageSetup paperSize="9" scale="90" firstPageNumber="36" orientation="landscape" blackAndWhite="1" useFirstPageNumber="1" r:id="rId1"/>
      <headerFooter alignWithMargins="0">
        <oddHeader>&amp;C    &amp;"Times New Roman,Bold"  &amp;P</oddHeader>
      </headerFooter>
    </customSheetView>
    <customSheetView guid="{FCE4BE61-F462-4DFE-9FC5-7B2946769C5B}" scale="75" hiddenColumns="1" showRuler="0">
      <selection activeCell="C23" sqref="C23"/>
      <colBreaks count="1" manualBreakCount="1">
        <brk id="12" max="167" man="1"/>
      </colBreaks>
      <pageMargins left="0.75" right="0.75" top="0.75" bottom="0.75" header="0.5" footer="0"/>
      <printOptions horizontalCentered="1"/>
      <pageSetup paperSize="9" scale="90" firstPageNumber="36" orientation="landscape" blackAndWhite="1" useFirstPageNumber="1" r:id="rId2"/>
      <headerFooter alignWithMargins="0">
        <oddHeader>&amp;C    &amp;"Times New Roman,Bold"  &amp;P</oddHeader>
      </headerFooter>
    </customSheetView>
    <customSheetView guid="{BD6E05FB-E32C-11D8-B0E4-D198A259B264}" scale="75" hiddenColumns="1" showRuler="0" topLeftCell="E248">
      <selection activeCell="K268" sqref="K268"/>
      <colBreaks count="1" manualBreakCount="1">
        <brk id="12" max="167" man="1"/>
      </colBreaks>
      <pageMargins left="0.75" right="0.75" top="0.75" bottom="0.75" header="0.5" footer="0"/>
      <printOptions horizontalCentered="1"/>
      <pageSetup paperSize="9" scale="90" firstPageNumber="36" orientation="landscape" blackAndWhite="1" useFirstPageNumber="1" r:id="rId3"/>
      <headerFooter alignWithMargins="0">
        <oddHeader>&amp;C    &amp;"Times New Roman,Bold"  &amp;P</oddHeader>
      </headerFooter>
    </customSheetView>
  </customSheetViews>
  <mergeCells count="3">
    <mergeCell ref="A1:G1"/>
    <mergeCell ref="A2:G2"/>
    <mergeCell ref="B261:G261"/>
  </mergeCells>
  <phoneticPr fontId="2" type="noConversion"/>
  <printOptions horizontalCentered="1"/>
  <pageMargins left="0.55118110236220474" right="0.55118110236220474" top="0.74803149606299213" bottom="1.5748031496062993" header="0.51181102362204722" footer="1.1811023622047245"/>
  <pageSetup paperSize="9" scale="94" firstPageNumber="231" orientation="portrait" blackAndWhite="1" useFirstPageNumber="1" r:id="rId4"/>
  <headerFooter alignWithMargins="0">
    <oddHeader xml:space="preserve">&amp;C   </oddHeader>
    <oddFooter>&amp;C&amp;"Times New Roman,Bold"   &amp;P</oddFooter>
  </headerFooter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6</vt:i4>
      </vt:variant>
    </vt:vector>
  </HeadingPairs>
  <TitlesOfParts>
    <vt:vector size="7" baseType="lpstr">
      <vt:lpstr>dem19</vt:lpstr>
      <vt:lpstr>'dem19'!fcd</vt:lpstr>
      <vt:lpstr>'dem19'!fcpcap</vt:lpstr>
      <vt:lpstr>'dem19'!mi</vt:lpstr>
      <vt:lpstr>'dem19'!Print_Area</vt:lpstr>
      <vt:lpstr>'dem19'!Print_Titles</vt:lpstr>
      <vt:lpstr>'dem19'!voted</vt:lpstr>
    </vt:vector>
  </TitlesOfParts>
  <Company>Government of Sikkim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Secretary Finance</dc:creator>
  <cp:lastModifiedBy>Budget JA1</cp:lastModifiedBy>
  <cp:lastPrinted>2026-07-19T03:24:20Z</cp:lastPrinted>
  <dcterms:created xsi:type="dcterms:W3CDTF">2004-06-02T16:19:06Z</dcterms:created>
  <dcterms:modified xsi:type="dcterms:W3CDTF">2026-07-29T05:19:44Z</dcterms:modified>
</cp:coreProperties>
</file>