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295" windowHeight="12495"/>
  </bookViews>
  <sheets>
    <sheet name="dem20" sheetId="4" r:id="rId1"/>
  </sheets>
  <definedNames>
    <definedName name="_xlnm._FilterDatabase" localSheetId="0" hidden="1">'dem20'!$A$18:$G$396</definedName>
    <definedName name="_rec1" localSheetId="0">'dem20'!$D$396:$G$396</definedName>
    <definedName name="_rec2" localSheetId="0">'dem20'!#REF!</definedName>
    <definedName name="_Regression_Int" localSheetId="0" hidden="1">1</definedName>
    <definedName name="jusrec" localSheetId="0">'dem20'!#REF!</definedName>
    <definedName name="justice" localSheetId="0">'dem20'!$D$296:$G$296</definedName>
    <definedName name="np" localSheetId="0">'dem20'!#REF!</definedName>
    <definedName name="Nutrition" localSheetId="0">#REF!</definedName>
    <definedName name="pension" localSheetId="0">'dem20'!$D$304:$G$304</definedName>
    <definedName name="_xlnm.Print_Area" localSheetId="0">'dem20'!$A$1:$G$396</definedName>
    <definedName name="_xlnm.Print_Titles" localSheetId="0">'dem20'!$15:$18</definedName>
    <definedName name="rec" localSheetId="0">'dem20'!#REF!</definedName>
    <definedName name="revise" localSheetId="0">'dem20'!#REF!</definedName>
    <definedName name="scst" localSheetId="0">#REF!</definedName>
    <definedName name="SocialSecurity" localSheetId="0">#REF!</definedName>
    <definedName name="socialwelfare" localSheetId="0">#REF!</definedName>
    <definedName name="summary" localSheetId="0">'dem20'!#REF!</definedName>
    <definedName name="welfarecap" localSheetId="0">#REF!</definedName>
    <definedName name="Z_239EE218_578E_4317_BEED_14D5D7089E27_.wvu.FilterData" localSheetId="0" hidden="1">'dem20'!$A$1:$G$394</definedName>
    <definedName name="Z_239EE218_578E_4317_BEED_14D5D7089E27_.wvu.PrintArea" localSheetId="0" hidden="1">'dem20'!$A$1:$G$396</definedName>
    <definedName name="Z_239EE218_578E_4317_BEED_14D5D7089E27_.wvu.PrintTitles" localSheetId="0" hidden="1">'dem20'!$15:$18</definedName>
    <definedName name="Z_302A3EA3_AE96_11D5_A646_0050BA3D7AFD_.wvu.FilterData" localSheetId="0" hidden="1">'dem20'!$A$1:$G$394</definedName>
    <definedName name="Z_302A3EA3_AE96_11D5_A646_0050BA3D7AFD_.wvu.PrintArea" localSheetId="0" hidden="1">'dem20'!$A$1:$G$396</definedName>
    <definedName name="Z_302A3EA3_AE96_11D5_A646_0050BA3D7AFD_.wvu.PrintTitles" localSheetId="0" hidden="1">'dem20'!$15:$18</definedName>
    <definedName name="Z_36DBA021_0ECB_11D4_8064_004005726899_.wvu.FilterData" localSheetId="0" hidden="1">'dem20'!$C$19:$C$307</definedName>
    <definedName name="Z_36DBA021_0ECB_11D4_8064_004005726899_.wvu.PrintArea" localSheetId="0" hidden="1">'dem20'!$A$1:$G$307</definedName>
    <definedName name="Z_36DBA021_0ECB_11D4_8064_004005726899_.wvu.PrintTitles" localSheetId="0" hidden="1">'dem20'!$15:$18</definedName>
    <definedName name="Z_93EBE921_AE91_11D5_8685_004005726899_.wvu.FilterData" localSheetId="0" hidden="1">'dem20'!$C$19:$C$307</definedName>
    <definedName name="Z_93EBE921_AE91_11D5_8685_004005726899_.wvu.PrintArea" localSheetId="0" hidden="1">'dem20'!$A$1:$G$307</definedName>
    <definedName name="Z_93EBE921_AE91_11D5_8685_004005726899_.wvu.PrintTitles" localSheetId="0" hidden="1">'dem20'!$15:$18</definedName>
    <definedName name="Z_94DA79C1_0FDE_11D5_9579_000021DAEEA2_.wvu.FilterData" localSheetId="0" hidden="1">'dem20'!$C$19:$C$307</definedName>
    <definedName name="Z_94DA79C1_0FDE_11D5_9579_000021DAEEA2_.wvu.PrintArea" localSheetId="0" hidden="1">'dem20'!$A$1:$G$307</definedName>
    <definedName name="Z_94DA79C1_0FDE_11D5_9579_000021DAEEA2_.wvu.PrintTitles" localSheetId="0" hidden="1">'dem20'!$15:$18</definedName>
    <definedName name="Z_B4CB096A_161F_11D5_8064_004005726899_.wvu.FilterData" localSheetId="0" hidden="1">'dem20'!$C$19:$C$307</definedName>
    <definedName name="Z_C868F8C3_16D7_11D5_A68D_81D6213F5331_.wvu.FilterData" localSheetId="0" hidden="1">'dem20'!$C$19:$C$307</definedName>
    <definedName name="Z_C868F8C3_16D7_11D5_A68D_81D6213F5331_.wvu.PrintArea" localSheetId="0" hidden="1">'dem20'!$A$1:$G$307</definedName>
    <definedName name="Z_C868F8C3_16D7_11D5_A68D_81D6213F5331_.wvu.PrintTitles" localSheetId="0" hidden="1">'dem20'!$15:$18</definedName>
    <definedName name="Z_E5DF37BD_125C_11D5_8DC4_D0F5D88B3549_.wvu.FilterData" localSheetId="0" hidden="1">'dem20'!$C$19:$C$307</definedName>
    <definedName name="Z_E5DF37BD_125C_11D5_8DC4_D0F5D88B3549_.wvu.PrintArea" localSheetId="0" hidden="1">'dem20'!$A$1:$G$307</definedName>
    <definedName name="Z_E5DF37BD_125C_11D5_8DC4_D0F5D88B3549_.wvu.PrintTitles" localSheetId="0" hidden="1">'dem20'!$15:$18</definedName>
    <definedName name="Z_F8ADACC1_164E_11D6_B603_000021DAEEA2_.wvu.FilterData" localSheetId="0" hidden="1">'dem20'!$C$19:$C$307</definedName>
    <definedName name="Z_F8ADACC1_164E_11D6_B603_000021DAEEA2_.wvu.PrintArea" localSheetId="0" hidden="1">'dem20'!$A$1:$G$394</definedName>
    <definedName name="Z_F8ADACC1_164E_11D6_B603_000021DAEEA2_.wvu.PrintTitles" localSheetId="0" hidden="1">'dem20'!$15:$18</definedName>
  </definedNames>
  <calcPr calcId="124519"/>
</workbook>
</file>

<file path=xl/calcChain.xml><?xml version="1.0" encoding="utf-8"?>
<calcChain xmlns="http://schemas.openxmlformats.org/spreadsheetml/2006/main">
  <c r="D386" i="4"/>
  <c r="F367"/>
  <c r="F368" s="1"/>
  <c r="E367"/>
  <c r="E368" s="1"/>
  <c r="D367"/>
  <c r="D368" s="1"/>
  <c r="F359"/>
  <c r="F360" s="1"/>
  <c r="E359"/>
  <c r="E360" s="1"/>
  <c r="D359"/>
  <c r="D360" s="1"/>
  <c r="G367" l="1"/>
  <c r="G368" s="1"/>
  <c r="G359"/>
  <c r="G360" s="1"/>
  <c r="D51"/>
  <c r="F313"/>
  <c r="F68"/>
  <c r="F67"/>
  <c r="F38"/>
  <c r="F386" l="1"/>
  <c r="F377"/>
  <c r="F378" s="1"/>
  <c r="F349"/>
  <c r="F350" s="1"/>
  <c r="F341"/>
  <c r="F342" s="1"/>
  <c r="F333"/>
  <c r="F334" s="1"/>
  <c r="F327"/>
  <c r="F328" s="1"/>
  <c r="F318"/>
  <c r="F390" s="1"/>
  <c r="F302"/>
  <c r="F304" s="1"/>
  <c r="F294"/>
  <c r="F295" s="1"/>
  <c r="F273"/>
  <c r="F269"/>
  <c r="F264"/>
  <c r="F254"/>
  <c r="F244"/>
  <c r="F234"/>
  <c r="F224"/>
  <c r="F212"/>
  <c r="F190"/>
  <c r="F185"/>
  <c r="F186" s="1"/>
  <c r="F168"/>
  <c r="F153"/>
  <c r="F138"/>
  <c r="F121"/>
  <c r="F122" s="1"/>
  <c r="F104"/>
  <c r="F73"/>
  <c r="D372"/>
  <c r="D347"/>
  <c r="D257"/>
  <c r="D239"/>
  <c r="D220"/>
  <c r="D196"/>
  <c r="F303" l="1"/>
  <c r="F169"/>
  <c r="F265"/>
  <c r="F274" s="1"/>
  <c r="D27"/>
  <c r="D39" s="1"/>
  <c r="E386"/>
  <c r="E377"/>
  <c r="E378" s="1"/>
  <c r="D377"/>
  <c r="D378" s="1"/>
  <c r="E349"/>
  <c r="E350" s="1"/>
  <c r="D349"/>
  <c r="D350" s="1"/>
  <c r="E341"/>
  <c r="E342" s="1"/>
  <c r="D341"/>
  <c r="D342" s="1"/>
  <c r="E333"/>
  <c r="E334" s="1"/>
  <c r="D333"/>
  <c r="D334" s="1"/>
  <c r="E327"/>
  <c r="E328" s="1"/>
  <c r="D327"/>
  <c r="D328" s="1"/>
  <c r="E318"/>
  <c r="E390" s="1"/>
  <c r="D318"/>
  <c r="D390" s="1"/>
  <c r="E302"/>
  <c r="E304" s="1"/>
  <c r="D302"/>
  <c r="D304" s="1"/>
  <c r="E294"/>
  <c r="E295" s="1"/>
  <c r="D294"/>
  <c r="D295" s="1"/>
  <c r="E273"/>
  <c r="D273"/>
  <c r="E269"/>
  <c r="D269"/>
  <c r="E264"/>
  <c r="D264"/>
  <c r="E254"/>
  <c r="D254"/>
  <c r="E244"/>
  <c r="D244"/>
  <c r="E234"/>
  <c r="D234"/>
  <c r="E224"/>
  <c r="D224"/>
  <c r="E212"/>
  <c r="D212"/>
  <c r="E185"/>
  <c r="E186" s="1"/>
  <c r="D185"/>
  <c r="D186" s="1"/>
  <c r="E168"/>
  <c r="D168"/>
  <c r="E153"/>
  <c r="D153"/>
  <c r="E138"/>
  <c r="D138"/>
  <c r="E121"/>
  <c r="E122" s="1"/>
  <c r="D121"/>
  <c r="D122" s="1"/>
  <c r="E104"/>
  <c r="D104"/>
  <c r="F90"/>
  <c r="F105" s="1"/>
  <c r="E90"/>
  <c r="D90"/>
  <c r="F74"/>
  <c r="E73"/>
  <c r="E74" s="1"/>
  <c r="D73"/>
  <c r="D74" s="1"/>
  <c r="F57"/>
  <c r="F58" s="1"/>
  <c r="E57"/>
  <c r="E58" s="1"/>
  <c r="D57"/>
  <c r="D58" s="1"/>
  <c r="F39"/>
  <c r="F40" s="1"/>
  <c r="F306" s="1"/>
  <c r="E39"/>
  <c r="E40" s="1"/>
  <c r="G190"/>
  <c r="E190"/>
  <c r="D190"/>
  <c r="F387" l="1"/>
  <c r="F388" s="1"/>
  <c r="F389" s="1"/>
  <c r="F391" s="1"/>
  <c r="E306"/>
  <c r="E393" s="1"/>
  <c r="D105"/>
  <c r="D169"/>
  <c r="F191"/>
  <c r="F296" s="1"/>
  <c r="F305" s="1"/>
  <c r="F307" s="1"/>
  <c r="E105"/>
  <c r="E169"/>
  <c r="D303"/>
  <c r="F393"/>
  <c r="E265"/>
  <c r="E274" s="1"/>
  <c r="E303"/>
  <c r="D265"/>
  <c r="D274" s="1"/>
  <c r="G333"/>
  <c r="G334" s="1"/>
  <c r="G302"/>
  <c r="G273"/>
  <c r="G269"/>
  <c r="E387" l="1"/>
  <c r="E388" s="1"/>
  <c r="E389" s="1"/>
  <c r="E391" s="1"/>
  <c r="D387"/>
  <c r="D388" s="1"/>
  <c r="D389" s="1"/>
  <c r="D391" s="1"/>
  <c r="E191"/>
  <c r="E296" s="1"/>
  <c r="E305" s="1"/>
  <c r="D191"/>
  <c r="F392"/>
  <c r="G212"/>
  <c r="G39"/>
  <c r="G40" s="1"/>
  <c r="G386"/>
  <c r="G254"/>
  <c r="G138"/>
  <c r="G73"/>
  <c r="G74" s="1"/>
  <c r="G234"/>
  <c r="G377"/>
  <c r="G378" s="1"/>
  <c r="G185"/>
  <c r="G186" s="1"/>
  <c r="G341"/>
  <c r="G342" s="1"/>
  <c r="G264"/>
  <c r="G90"/>
  <c r="G168"/>
  <c r="G349"/>
  <c r="G350" s="1"/>
  <c r="G57"/>
  <c r="G58" s="1"/>
  <c r="G244"/>
  <c r="G294"/>
  <c r="G295" s="1"/>
  <c r="G153"/>
  <c r="G318"/>
  <c r="G390" s="1"/>
  <c r="G327"/>
  <c r="G328" s="1"/>
  <c r="G121"/>
  <c r="G122" s="1"/>
  <c r="G104"/>
  <c r="G303"/>
  <c r="G304"/>
  <c r="G224"/>
  <c r="F394" l="1"/>
  <c r="G387"/>
  <c r="G388" s="1"/>
  <c r="G389" s="1"/>
  <c r="G391" s="1"/>
  <c r="E392"/>
  <c r="E307"/>
  <c r="G169"/>
  <c r="G105"/>
  <c r="G265"/>
  <c r="G274" s="1"/>
  <c r="G306"/>
  <c r="G393" s="1"/>
  <c r="E394" l="1"/>
  <c r="G191"/>
  <c r="G296" s="1"/>
  <c r="G305" s="1"/>
  <c r="G307" s="1"/>
  <c r="G392" l="1"/>
  <c r="E11"/>
  <c r="G394" l="1"/>
  <c r="E12"/>
  <c r="D11" l="1"/>
  <c r="F11" s="1"/>
  <c r="D12" l="1"/>
  <c r="F12" s="1"/>
  <c r="D40" l="1"/>
  <c r="D296" s="1"/>
  <c r="D305" l="1"/>
  <c r="D306"/>
  <c r="D393" s="1"/>
  <c r="D392" l="1"/>
  <c r="D307"/>
  <c r="D394" l="1"/>
</calcChain>
</file>

<file path=xl/sharedStrings.xml><?xml version="1.0" encoding="utf-8"?>
<sst xmlns="http://schemas.openxmlformats.org/spreadsheetml/2006/main" count="690" uniqueCount="336">
  <si>
    <t>Administration of Justice</t>
  </si>
  <si>
    <t>Pensions and Other Retirement Benefits</t>
  </si>
  <si>
    <t>Revenue</t>
  </si>
  <si>
    <t>Capital</t>
  </si>
  <si>
    <t>Charged</t>
  </si>
  <si>
    <t>Voted</t>
  </si>
  <si>
    <t>Major /Sub-Major/Minor/Sub/Detailed Heads</t>
  </si>
  <si>
    <t>Total</t>
  </si>
  <si>
    <t>REVENUE SECTION</t>
  </si>
  <si>
    <t>M.H.</t>
  </si>
  <si>
    <t>High Courts (Charged)</t>
  </si>
  <si>
    <t>Establishment</t>
  </si>
  <si>
    <t>60.00.01</t>
  </si>
  <si>
    <t>Salaries</t>
  </si>
  <si>
    <t>60.00.11</t>
  </si>
  <si>
    <t>60.00.13</t>
  </si>
  <si>
    <t>Office Expenses</t>
  </si>
  <si>
    <t>Legal Advisers and Counsels</t>
  </si>
  <si>
    <t>State Legal Services Authority</t>
  </si>
  <si>
    <t>67.70.01</t>
  </si>
  <si>
    <t>67.70.11</t>
  </si>
  <si>
    <t>67.70.13</t>
  </si>
  <si>
    <t>67.71.01</t>
  </si>
  <si>
    <t>67.71.11</t>
  </si>
  <si>
    <t>67.71.13</t>
  </si>
  <si>
    <t>67.74.01</t>
  </si>
  <si>
    <t>67.74.11</t>
  </si>
  <si>
    <t>67.74.13</t>
  </si>
  <si>
    <t>67.75.01</t>
  </si>
  <si>
    <t>67.75.11</t>
  </si>
  <si>
    <t>67.75.13</t>
  </si>
  <si>
    <t>67.76.01</t>
  </si>
  <si>
    <t>67.76.11</t>
  </si>
  <si>
    <t>67.76.13</t>
  </si>
  <si>
    <t>67.77.01</t>
  </si>
  <si>
    <t>67.77.11</t>
  </si>
  <si>
    <t>67.77.13</t>
  </si>
  <si>
    <t>Legal Services Authority</t>
  </si>
  <si>
    <t>00.00.04</t>
  </si>
  <si>
    <t>Pensionary Charges</t>
  </si>
  <si>
    <t>TOTAL</t>
  </si>
  <si>
    <t>A - General Services (a) Organs of State</t>
  </si>
  <si>
    <t>II. Details of the estimates and the heads under which this grant will be accounted for:</t>
  </si>
  <si>
    <t>Civil</t>
  </si>
  <si>
    <t>Civil and Session Courts</t>
  </si>
  <si>
    <t>Pensionary Charges in respect of High Court Judges (Charged)</t>
  </si>
  <si>
    <t>(e) - Pensions and Miscellaneous General Services</t>
  </si>
  <si>
    <t>(In Thousands of Rupees)</t>
  </si>
  <si>
    <t>67.70.71</t>
  </si>
  <si>
    <t>Compensation under the Sikkim Compensation to Victims or their Dependents Scheme, 2011</t>
  </si>
  <si>
    <t>Rec</t>
  </si>
  <si>
    <t>High Court Legal Services Committee</t>
  </si>
  <si>
    <t>Administration of Justice, 00.911- Deduct Recoveries of overpayments</t>
  </si>
  <si>
    <t>Other Expenditure</t>
  </si>
  <si>
    <t>Judicial Academy</t>
  </si>
  <si>
    <t>70.00.01</t>
  </si>
  <si>
    <t>70.00.11</t>
  </si>
  <si>
    <t>70.00.13</t>
  </si>
  <si>
    <t>Wages</t>
  </si>
  <si>
    <t>00.800</t>
  </si>
  <si>
    <t>60.00.02</t>
  </si>
  <si>
    <t>DEMAND NO. 20</t>
  </si>
  <si>
    <t xml:space="preserve"> JUDICIARY</t>
  </si>
  <si>
    <t>Actuals</t>
  </si>
  <si>
    <t>Budget 
Estimate</t>
  </si>
  <si>
    <t>70.00.02</t>
  </si>
  <si>
    <t>67.70.02</t>
  </si>
  <si>
    <t>District Legal Services Authority Gangtok and Mangan</t>
  </si>
  <si>
    <t>Taluka's Legal Services Committee Gangtok  and Mangan</t>
  </si>
  <si>
    <t>Taluka's Legal Services Committee Namchi and Gyalshing</t>
  </si>
  <si>
    <t>District Legal Services Authority Namchi and Gyalshing</t>
  </si>
  <si>
    <t>Medical Treatment</t>
  </si>
  <si>
    <t>Allowances</t>
  </si>
  <si>
    <t>Leave Travel Concession</t>
  </si>
  <si>
    <t>Training Expenses</t>
  </si>
  <si>
    <t>60.00.06</t>
  </si>
  <si>
    <t>60.00.07</t>
  </si>
  <si>
    <t>60.00.08</t>
  </si>
  <si>
    <t>60.00.09</t>
  </si>
  <si>
    <t>Domestic Travel Expenses</t>
  </si>
  <si>
    <t>Foreign Travel Expenses</t>
  </si>
  <si>
    <t>60.00.12</t>
  </si>
  <si>
    <t>Printing and Publications</t>
  </si>
  <si>
    <t>Rent for others</t>
  </si>
  <si>
    <t>Fuel and Lubricants</t>
  </si>
  <si>
    <t>60.00.16</t>
  </si>
  <si>
    <t>60.00.24</t>
  </si>
  <si>
    <t>Professional Services</t>
  </si>
  <si>
    <t>60.00.28</t>
  </si>
  <si>
    <t>67.70.06</t>
  </si>
  <si>
    <t>67.70.07</t>
  </si>
  <si>
    <t>67.70.08</t>
  </si>
  <si>
    <t>67.70.09</t>
  </si>
  <si>
    <t>67.70.16</t>
  </si>
  <si>
    <t>67.70.18</t>
  </si>
  <si>
    <t>67.70.24</t>
  </si>
  <si>
    <t>67.70.28</t>
  </si>
  <si>
    <t>67.71.06</t>
  </si>
  <si>
    <t>67.71.07</t>
  </si>
  <si>
    <t>67.71.08</t>
  </si>
  <si>
    <t>67.71.24</t>
  </si>
  <si>
    <t>67.75.06</t>
  </si>
  <si>
    <t>67.74.06</t>
  </si>
  <si>
    <t>67.74.07</t>
  </si>
  <si>
    <t>67.74.24</t>
  </si>
  <si>
    <t>67.75.07</t>
  </si>
  <si>
    <t>67.75.24</t>
  </si>
  <si>
    <t>67.76.06</t>
  </si>
  <si>
    <t>67.76.07</t>
  </si>
  <si>
    <t>67.76.24</t>
  </si>
  <si>
    <t>67.77.06</t>
  </si>
  <si>
    <t>67.77.07</t>
  </si>
  <si>
    <t>67.77.24</t>
  </si>
  <si>
    <t>70.00.06</t>
  </si>
  <si>
    <t>70.00.07</t>
  </si>
  <si>
    <t>70.00.24</t>
  </si>
  <si>
    <t>67.70.12</t>
  </si>
  <si>
    <t>70.00.49</t>
  </si>
  <si>
    <t>Other Revenue Expenditure</t>
  </si>
  <si>
    <t>Gangtok District</t>
  </si>
  <si>
    <t>District and Sessions Court, Gangtok</t>
  </si>
  <si>
    <t>45.61.01</t>
  </si>
  <si>
    <t>45.61.02</t>
  </si>
  <si>
    <t>45.61.06</t>
  </si>
  <si>
    <t>45.61.07</t>
  </si>
  <si>
    <t>45.61.11</t>
  </si>
  <si>
    <t>45.61.13</t>
  </si>
  <si>
    <t>45.61.24</t>
  </si>
  <si>
    <t>45.61.29</t>
  </si>
  <si>
    <t>Repairs and Maintenance</t>
  </si>
  <si>
    <t>45.61.08</t>
  </si>
  <si>
    <t>61</t>
  </si>
  <si>
    <t>Gyalshing District</t>
  </si>
  <si>
    <t>46.61.01</t>
  </si>
  <si>
    <t>46.61.02</t>
  </si>
  <si>
    <t>46.61.06</t>
  </si>
  <si>
    <t>46.61.07</t>
  </si>
  <si>
    <t>46.61.08</t>
  </si>
  <si>
    <t>46.61.11</t>
  </si>
  <si>
    <t>46.61.13</t>
  </si>
  <si>
    <t>46.61.24</t>
  </si>
  <si>
    <t>46.61.29</t>
  </si>
  <si>
    <t>Mangan District</t>
  </si>
  <si>
    <t>District and Session Court, Mangan</t>
  </si>
  <si>
    <t>47.61.01</t>
  </si>
  <si>
    <t>47.61.02</t>
  </si>
  <si>
    <t>47.61.06</t>
  </si>
  <si>
    <t>47.61.07</t>
  </si>
  <si>
    <t>47.61.08</t>
  </si>
  <si>
    <t>47.61.11</t>
  </si>
  <si>
    <t>47.61.13</t>
  </si>
  <si>
    <t>47.61.29</t>
  </si>
  <si>
    <t>Namchi District</t>
  </si>
  <si>
    <t>District and Session Court, Namchi</t>
  </si>
  <si>
    <t>48.61.01</t>
  </si>
  <si>
    <t>48.61.02</t>
  </si>
  <si>
    <t>48.61.06</t>
  </si>
  <si>
    <t>48.61.07</t>
  </si>
  <si>
    <t>48.61.11</t>
  </si>
  <si>
    <t>48.61.13</t>
  </si>
  <si>
    <t>48.61.24</t>
  </si>
  <si>
    <t>48.61.29</t>
  </si>
  <si>
    <t>48.61.08</t>
  </si>
  <si>
    <t>District and Session Court, Pakyong</t>
  </si>
  <si>
    <t>49.61.01</t>
  </si>
  <si>
    <t>49.61.02</t>
  </si>
  <si>
    <t>49.61.06</t>
  </si>
  <si>
    <t>49.61.07</t>
  </si>
  <si>
    <t>49.61.08</t>
  </si>
  <si>
    <t>49.61.11</t>
  </si>
  <si>
    <t>49.61.13</t>
  </si>
  <si>
    <t>49.61.24</t>
  </si>
  <si>
    <t>49.61.29</t>
  </si>
  <si>
    <t>Pakyong District</t>
  </si>
  <si>
    <t>District and Session Court, Soreng</t>
  </si>
  <si>
    <t>Soreng District</t>
  </si>
  <si>
    <t>50.61.01</t>
  </si>
  <si>
    <t>50.61.06</t>
  </si>
  <si>
    <t>50.61.07</t>
  </si>
  <si>
    <t>50.61.08</t>
  </si>
  <si>
    <t>50.61.09</t>
  </si>
  <si>
    <t>50.61.11</t>
  </si>
  <si>
    <t>50.61.13</t>
  </si>
  <si>
    <t>50.61.24</t>
  </si>
  <si>
    <t>50.61.29</t>
  </si>
  <si>
    <t>49.62.01</t>
  </si>
  <si>
    <t>49.62.02</t>
  </si>
  <si>
    <t>49.62.06</t>
  </si>
  <si>
    <t>49.62.07</t>
  </si>
  <si>
    <t>49.62.08</t>
  </si>
  <si>
    <t>49.62.11</t>
  </si>
  <si>
    <t>49.62.13</t>
  </si>
  <si>
    <t>49.62.24</t>
  </si>
  <si>
    <t>49.62.29</t>
  </si>
  <si>
    <t>Court of Civil Judge-cum-Judicial Magistrate, Rangpo Sub-Division</t>
  </si>
  <si>
    <t>Court of Civil Judge-cum-Judicial Magistrate, Rongli Sub-Division</t>
  </si>
  <si>
    <t>49.63.01</t>
  </si>
  <si>
    <t>49.63.02</t>
  </si>
  <si>
    <t>49.63.06</t>
  </si>
  <si>
    <t>49.63.07</t>
  </si>
  <si>
    <t>49.63.08</t>
  </si>
  <si>
    <t>49.63.11</t>
  </si>
  <si>
    <t>49.63.13</t>
  </si>
  <si>
    <t>49.63.24</t>
  </si>
  <si>
    <t>49.63.29</t>
  </si>
  <si>
    <t>Court of Civil Judge-cum-Judicial Magistrate, Chungthang Sub-Division</t>
  </si>
  <si>
    <t>47.62.01</t>
  </si>
  <si>
    <t>47.62.02</t>
  </si>
  <si>
    <t>47.62.06</t>
  </si>
  <si>
    <t>47.62.07</t>
  </si>
  <si>
    <t>47.62.11</t>
  </si>
  <si>
    <t>47.62.13</t>
  </si>
  <si>
    <t>47.62.24</t>
  </si>
  <si>
    <t>47.61.24</t>
  </si>
  <si>
    <t>47.62.29</t>
  </si>
  <si>
    <t>60.00.29</t>
  </si>
  <si>
    <t>68.00.49</t>
  </si>
  <si>
    <t>67.70.29</t>
  </si>
  <si>
    <t>67.71.29</t>
  </si>
  <si>
    <t>67.74.29</t>
  </si>
  <si>
    <t>67.75.29</t>
  </si>
  <si>
    <t>67.77.29</t>
  </si>
  <si>
    <t>67.76.29</t>
  </si>
  <si>
    <t>45.61.19</t>
  </si>
  <si>
    <t>Digital Equipment</t>
  </si>
  <si>
    <t>45.61.26</t>
  </si>
  <si>
    <t>Advertising and Publicity</t>
  </si>
  <si>
    <t>45.61.49</t>
  </si>
  <si>
    <t>49.61.19</t>
  </si>
  <si>
    <t>49.61.26</t>
  </si>
  <si>
    <t>49.61.49</t>
  </si>
  <si>
    <t>49.62.19</t>
  </si>
  <si>
    <t>49.62.26</t>
  </si>
  <si>
    <t>49.62.49</t>
  </si>
  <si>
    <t>49.63.19</t>
  </si>
  <si>
    <t>49.63.26</t>
  </si>
  <si>
    <t>49.63.49</t>
  </si>
  <si>
    <t>47.61.19</t>
  </si>
  <si>
    <t>47.61.26</t>
  </si>
  <si>
    <t>47.61.49</t>
  </si>
  <si>
    <t>48.61.19</t>
  </si>
  <si>
    <t>48.61.26</t>
  </si>
  <si>
    <t>48.61.49</t>
  </si>
  <si>
    <t>70.00.08</t>
  </si>
  <si>
    <t>70.00.12</t>
  </si>
  <si>
    <t>70.00.09</t>
  </si>
  <si>
    <t>70.00.16</t>
  </si>
  <si>
    <t>70.00.19</t>
  </si>
  <si>
    <t>70.00.21</t>
  </si>
  <si>
    <t>Materials and Supplies</t>
  </si>
  <si>
    <t>70.00.29</t>
  </si>
  <si>
    <t>Repair and Maintenance</t>
  </si>
  <si>
    <t>47.62.19</t>
  </si>
  <si>
    <t>47.62.26</t>
  </si>
  <si>
    <t>47.62.49</t>
  </si>
  <si>
    <t xml:space="preserve">District and Session Court, Gyalshing </t>
  </si>
  <si>
    <t>50.61.19</t>
  </si>
  <si>
    <t>50.61.26</t>
  </si>
  <si>
    <t>46.61.19</t>
  </si>
  <si>
    <t>46.61.26</t>
  </si>
  <si>
    <t>69.00.49</t>
  </si>
  <si>
    <t>CAPITAL SECTION</t>
  </si>
  <si>
    <t>Capital Outlay on Other Administrative Services</t>
  </si>
  <si>
    <t>50</t>
  </si>
  <si>
    <t>45</t>
  </si>
  <si>
    <t>Motor Vehicles</t>
  </si>
  <si>
    <t>47</t>
  </si>
  <si>
    <t>48</t>
  </si>
  <si>
    <t>A - Capital Account of General Services</t>
  </si>
  <si>
    <t>60.00.49</t>
  </si>
  <si>
    <t>35</t>
  </si>
  <si>
    <t>35.00.51</t>
  </si>
  <si>
    <t>35.00.52</t>
  </si>
  <si>
    <t>Machinery and Equipment</t>
  </si>
  <si>
    <t>35.00.71</t>
  </si>
  <si>
    <t>Information, Computer, Telecommunication (ICT) Equipments</t>
  </si>
  <si>
    <t>35.00.74</t>
  </si>
  <si>
    <t>Furniture and Fixtures</t>
  </si>
  <si>
    <t>35.00.77</t>
  </si>
  <si>
    <t>Other Fixed Assets</t>
  </si>
  <si>
    <t>60.00.26</t>
  </si>
  <si>
    <t>60.00.05</t>
  </si>
  <si>
    <t>Rewards</t>
  </si>
  <si>
    <t>Scheme for Para Legal Volunteers in Police Stations for cases pertaining to missing children and other offences related to children</t>
  </si>
  <si>
    <t>2024-25</t>
  </si>
  <si>
    <t>46</t>
  </si>
  <si>
    <t>Information, Computer, Telecommunication (ICT) Equipment</t>
  </si>
  <si>
    <t>67.70.74</t>
  </si>
  <si>
    <t>Furniture &amp; Fixtures</t>
  </si>
  <si>
    <t>67.70.77</t>
  </si>
  <si>
    <t>70.00.27</t>
  </si>
  <si>
    <t>70.00.51</t>
  </si>
  <si>
    <t>70.00.77</t>
  </si>
  <si>
    <t>67.70.51</t>
  </si>
  <si>
    <t>67.70.52</t>
  </si>
  <si>
    <t>47.61.77</t>
  </si>
  <si>
    <t>47.61.71</t>
  </si>
  <si>
    <t>47.61.51</t>
  </si>
  <si>
    <t>45.61.51</t>
  </si>
  <si>
    <t>45.61.74</t>
  </si>
  <si>
    <t>45.61.77</t>
  </si>
  <si>
    <t>46.67.51</t>
  </si>
  <si>
    <t>48.61.51</t>
  </si>
  <si>
    <t>48.61.71</t>
  </si>
  <si>
    <t>48.61.77</t>
  </si>
  <si>
    <t>67.71.28</t>
  </si>
  <si>
    <t>Minor Civil &amp; Electric Works</t>
  </si>
  <si>
    <t xml:space="preserve"> Revised 
Estimate</t>
  </si>
  <si>
    <t>2025-26</t>
  </si>
  <si>
    <t>50.61.02</t>
  </si>
  <si>
    <t>51.00.49</t>
  </si>
  <si>
    <t>Other Reveneu Expenditure</t>
  </si>
  <si>
    <t>70.00.52</t>
  </si>
  <si>
    <t>Machinery and Equipments</t>
  </si>
  <si>
    <t>70.00.71</t>
  </si>
  <si>
    <t>67.70.49</t>
  </si>
  <si>
    <t>e-Court Projects Phase II (State Share)</t>
  </si>
  <si>
    <t>I. Estimate of the amount required in the year ending 31st March, 2027 to defray the charges in respect of Judiciary</t>
  </si>
  <si>
    <t>2026-27</t>
  </si>
  <si>
    <t>67.70.26</t>
  </si>
  <si>
    <t>Advertisement and Pubulicuty</t>
  </si>
  <si>
    <t>45.61.52</t>
  </si>
  <si>
    <t>45.61.71</t>
  </si>
  <si>
    <t>49</t>
  </si>
  <si>
    <t>District Court - Pakyong &amp; Sub Divisional Court, Rangpo and Rongli</t>
  </si>
  <si>
    <t>49.61.51</t>
  </si>
  <si>
    <t>49.61.71</t>
  </si>
  <si>
    <t>49.61.77</t>
  </si>
  <si>
    <t>49.61.52</t>
  </si>
  <si>
    <t>49.61.74</t>
  </si>
  <si>
    <t>Soreng</t>
  </si>
  <si>
    <t>District Court</t>
  </si>
  <si>
    <t>50.61.51</t>
  </si>
  <si>
    <t>50.61.71</t>
  </si>
  <si>
    <t>50.61.77</t>
  </si>
  <si>
    <t>70.00.74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</si>
</sst>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_-* #,##0.00\ _k_r_-;\-* #,##0.00\ _k_r_-;_-* &quot;-&quot;??\ _k_r_-;_-@_-"/>
    <numFmt numFmtId="165" formatCode="0#"/>
    <numFmt numFmtId="166" formatCode="00000#"/>
    <numFmt numFmtId="167" formatCode="00.000"/>
    <numFmt numFmtId="168" formatCode="0#.000"/>
    <numFmt numFmtId="169" formatCode="00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183">
    <xf numFmtId="0" fontId="0" fillId="0" borderId="0" xfId="0"/>
    <xf numFmtId="0" fontId="3" fillId="0" borderId="0" xfId="4" applyFont="1" applyFill="1" applyProtection="1"/>
    <xf numFmtId="0" fontId="3" fillId="0" borderId="0" xfId="3" applyNumberFormat="1" applyFont="1" applyFill="1" applyBorder="1" applyAlignment="1" applyProtection="1">
      <alignment horizontal="right"/>
    </xf>
    <xf numFmtId="0" fontId="3" fillId="0" borderId="2" xfId="3" applyFont="1" applyFill="1" applyBorder="1" applyAlignment="1" applyProtection="1">
      <alignment horizontal="left"/>
    </xf>
    <xf numFmtId="0" fontId="6" fillId="0" borderId="0" xfId="2" applyFont="1" applyFill="1" applyAlignment="1">
      <alignment horizontal="center"/>
    </xf>
    <xf numFmtId="0" fontId="3" fillId="0" borderId="0" xfId="2" applyFont="1" applyFill="1"/>
    <xf numFmtId="0" fontId="3" fillId="0" borderId="0" xfId="2" applyFont="1" applyFill="1" applyAlignment="1">
      <alignment horizontal="right" vertical="top" wrapText="1"/>
    </xf>
    <xf numFmtId="0" fontId="6" fillId="0" borderId="0" xfId="2" applyNumberFormat="1" applyFont="1" applyFill="1" applyAlignment="1">
      <alignment horizontal="center"/>
    </xf>
    <xf numFmtId="0" fontId="3" fillId="0" borderId="0" xfId="2" applyFont="1" applyFill="1" applyAlignment="1">
      <alignment horizontal="right"/>
    </xf>
    <xf numFmtId="0" fontId="3" fillId="0" borderId="0" xfId="2" applyNumberFormat="1" applyFont="1" applyFill="1"/>
    <xf numFmtId="0" fontId="3" fillId="0" borderId="0" xfId="2" applyFont="1" applyFill="1" applyAlignment="1" applyProtection="1">
      <alignment horizontal="left"/>
    </xf>
    <xf numFmtId="0" fontId="3" fillId="0" borderId="0" xfId="2" applyNumberFormat="1" applyFont="1" applyFill="1" applyAlignment="1">
      <alignment horizontal="center"/>
    </xf>
    <xf numFmtId="0" fontId="6" fillId="0" borderId="0" xfId="2" applyNumberFormat="1" applyFont="1" applyFill="1" applyBorder="1" applyAlignment="1" applyProtection="1">
      <alignment horizontal="center"/>
    </xf>
    <xf numFmtId="0" fontId="6" fillId="0" borderId="0" xfId="2" applyFont="1" applyFill="1" applyBorder="1" applyAlignment="1" applyProtection="1">
      <alignment horizontal="center"/>
    </xf>
    <xf numFmtId="0" fontId="6" fillId="0" borderId="0" xfId="2" applyNumberFormat="1" applyFont="1" applyFill="1" applyBorder="1" applyAlignment="1" applyProtection="1">
      <alignment horizontal="left"/>
    </xf>
    <xf numFmtId="0" fontId="3" fillId="0" borderId="0" xfId="4" applyFont="1" applyFill="1" applyBorder="1" applyAlignment="1" applyProtection="1">
      <alignment horizontal="right" vertical="top" wrapText="1"/>
    </xf>
    <xf numFmtId="0" fontId="3" fillId="0" borderId="2" xfId="3" applyNumberFormat="1" applyFont="1" applyFill="1" applyBorder="1" applyProtection="1"/>
    <xf numFmtId="0" fontId="5" fillId="0" borderId="2" xfId="3" applyNumberFormat="1" applyFont="1" applyFill="1" applyBorder="1" applyAlignment="1" applyProtection="1">
      <alignment horizontal="right"/>
    </xf>
    <xf numFmtId="0" fontId="3" fillId="0" borderId="0" xfId="2" applyFont="1" applyFill="1" applyBorder="1" applyAlignment="1">
      <alignment horizontal="righ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2" applyFont="1" applyFill="1" applyAlignment="1">
      <alignment horizontal="right" vertical="top" wrapText="1"/>
    </xf>
    <xf numFmtId="0" fontId="6" fillId="0" borderId="0" xfId="2" applyFont="1" applyFill="1" applyAlignment="1" applyProtection="1">
      <alignment horizontal="left" vertical="top" wrapText="1"/>
    </xf>
    <xf numFmtId="0" fontId="3" fillId="0" borderId="0" xfId="2" applyNumberFormat="1" applyFont="1" applyFill="1" applyAlignment="1">
      <alignment horizontal="right"/>
    </xf>
    <xf numFmtId="167" fontId="4" fillId="0" borderId="0" xfId="2" applyNumberFormat="1" applyFont="1" applyFill="1" applyAlignment="1">
      <alignment horizontal="right" vertical="top" wrapText="1"/>
    </xf>
    <xf numFmtId="0" fontId="4" fillId="0" borderId="0" xfId="2" applyFont="1" applyFill="1" applyAlignment="1">
      <alignment vertical="top" wrapText="1"/>
    </xf>
    <xf numFmtId="169" fontId="5" fillId="0" borderId="0" xfId="2" applyNumberFormat="1" applyFont="1" applyFill="1" applyAlignment="1">
      <alignment horizontal="right" vertical="top" wrapText="1"/>
    </xf>
    <xf numFmtId="0" fontId="5" fillId="0" borderId="0" xfId="2" applyFont="1" applyFill="1" applyAlignment="1">
      <alignment vertical="top" wrapText="1"/>
    </xf>
    <xf numFmtId="43" fontId="5" fillId="0" borderId="0" xfId="1" applyFont="1" applyFill="1" applyAlignment="1" applyProtection="1">
      <alignment horizontal="right" wrapText="1"/>
    </xf>
    <xf numFmtId="0" fontId="5" fillId="0" borderId="0" xfId="2" applyNumberFormat="1" applyFont="1" applyFill="1" applyAlignment="1" applyProtection="1">
      <alignment horizontal="right"/>
    </xf>
    <xf numFmtId="43" fontId="3" fillId="0" borderId="0" xfId="1" applyFont="1" applyFill="1" applyAlignment="1" applyProtection="1">
      <alignment horizontal="right" wrapText="1"/>
    </xf>
    <xf numFmtId="0" fontId="5" fillId="0" borderId="0" xfId="2" applyFont="1" applyFill="1" applyBorder="1" applyAlignment="1">
      <alignment vertical="top" wrapText="1"/>
    </xf>
    <xf numFmtId="43" fontId="5" fillId="0" borderId="0" xfId="1" applyFont="1" applyFill="1" applyBorder="1" applyAlignment="1" applyProtection="1">
      <alignment horizontal="right" wrapText="1"/>
    </xf>
    <xf numFmtId="0" fontId="5" fillId="0" borderId="0" xfId="2" applyNumberFormat="1" applyFont="1" applyFill="1" applyBorder="1" applyAlignment="1" applyProtection="1">
      <alignment horizontal="right"/>
    </xf>
    <xf numFmtId="169" fontId="5" fillId="0" borderId="0" xfId="2" applyNumberFormat="1" applyFont="1" applyFill="1" applyBorder="1" applyAlignment="1">
      <alignment horizontal="right" vertical="top" wrapText="1"/>
    </xf>
    <xf numFmtId="0" fontId="5" fillId="0" borderId="1" xfId="1" applyNumberFormat="1" applyFont="1" applyFill="1" applyBorder="1" applyAlignment="1" applyProtection="1">
      <alignment horizontal="right" wrapText="1"/>
    </xf>
    <xf numFmtId="167" fontId="4" fillId="0" borderId="0" xfId="2" applyNumberFormat="1" applyFont="1" applyFill="1" applyBorder="1" applyAlignment="1">
      <alignment horizontal="right" vertical="top" wrapText="1"/>
    </xf>
    <xf numFmtId="0" fontId="4" fillId="0" borderId="0" xfId="2" applyFont="1" applyFill="1" applyBorder="1" applyAlignment="1">
      <alignment vertical="top" wrapText="1"/>
    </xf>
    <xf numFmtId="0" fontId="5" fillId="0" borderId="2" xfId="2" applyNumberFormat="1" applyFont="1" applyFill="1" applyBorder="1" applyAlignment="1" applyProtection="1">
      <alignment horizontal="right" wrapText="1"/>
    </xf>
    <xf numFmtId="0" fontId="3" fillId="0" borderId="0" xfId="2" applyFont="1" applyFill="1" applyAlignment="1">
      <alignment vertical="top"/>
    </xf>
    <xf numFmtId="0" fontId="6" fillId="0" borderId="0" xfId="2" applyFont="1" applyFill="1" applyBorder="1" applyAlignment="1">
      <alignment horizontal="right" vertical="top" wrapText="1"/>
    </xf>
    <xf numFmtId="0" fontId="6" fillId="0" borderId="0" xfId="2" applyFont="1" applyFill="1" applyBorder="1" applyAlignment="1">
      <alignment vertical="top" wrapText="1"/>
    </xf>
    <xf numFmtId="0" fontId="5" fillId="0" borderId="0" xfId="2" applyNumberFormat="1" applyFont="1" applyFill="1" applyBorder="1" applyAlignment="1" applyProtection="1">
      <alignment horizontal="center"/>
    </xf>
    <xf numFmtId="167" fontId="6" fillId="0" borderId="0" xfId="2" applyNumberFormat="1" applyFont="1" applyFill="1" applyBorder="1" applyAlignment="1">
      <alignment horizontal="right" vertical="top" wrapText="1"/>
    </xf>
    <xf numFmtId="0" fontId="6" fillId="0" borderId="0" xfId="2" applyFont="1" applyFill="1" applyBorder="1" applyAlignment="1" applyProtection="1">
      <alignment horizontal="left" vertical="top" wrapText="1"/>
    </xf>
    <xf numFmtId="0" fontId="3" fillId="0" borderId="0" xfId="2" applyFont="1" applyFill="1" applyBorder="1" applyAlignment="1">
      <alignment vertical="top" wrapText="1"/>
    </xf>
    <xf numFmtId="43" fontId="3" fillId="0" borderId="0" xfId="1" applyFont="1" applyFill="1" applyBorder="1" applyAlignment="1" applyProtection="1">
      <alignment horizontal="right" wrapText="1"/>
    </xf>
    <xf numFmtId="43" fontId="3" fillId="0" borderId="2" xfId="1" applyFont="1" applyFill="1" applyBorder="1" applyAlignment="1" applyProtection="1">
      <alignment horizontal="right" wrapText="1"/>
    </xf>
    <xf numFmtId="43" fontId="3" fillId="0" borderId="1" xfId="1" applyFont="1" applyFill="1" applyBorder="1" applyAlignment="1" applyProtection="1">
      <alignment horizontal="right" wrapText="1"/>
    </xf>
    <xf numFmtId="0" fontId="3" fillId="0" borderId="1" xfId="2" applyNumberFormat="1" applyFont="1" applyFill="1" applyBorder="1" applyAlignment="1" applyProtection="1">
      <alignment horizontal="right" wrapText="1"/>
    </xf>
    <xf numFmtId="0" fontId="3" fillId="0" borderId="0" xfId="2" applyNumberFormat="1" applyFont="1" applyFill="1" applyBorder="1" applyAlignment="1" applyProtection="1">
      <alignment horizontal="right"/>
    </xf>
    <xf numFmtId="0" fontId="3" fillId="0" borderId="0" xfId="1" applyNumberFormat="1" applyFont="1" applyFill="1" applyBorder="1" applyAlignment="1" applyProtection="1">
      <alignment horizontal="right"/>
    </xf>
    <xf numFmtId="0" fontId="3" fillId="0" borderId="0" xfId="2" applyNumberFormat="1" applyFont="1" applyFill="1" applyAlignment="1" applyProtection="1">
      <alignment horizontal="right"/>
    </xf>
    <xf numFmtId="43" fontId="3" fillId="0" borderId="3" xfId="1" applyFont="1" applyFill="1" applyBorder="1" applyAlignment="1" applyProtection="1">
      <alignment horizontal="right" wrapText="1"/>
    </xf>
    <xf numFmtId="0" fontId="3" fillId="0" borderId="3" xfId="1" applyNumberFormat="1" applyFont="1" applyFill="1" applyBorder="1" applyAlignment="1" applyProtection="1">
      <alignment horizontal="right" wrapText="1"/>
    </xf>
    <xf numFmtId="0" fontId="3" fillId="0" borderId="0" xfId="2" applyNumberFormat="1" applyFont="1" applyFill="1" applyBorder="1" applyAlignment="1" applyProtection="1">
      <alignment horizontal="right" wrapText="1"/>
    </xf>
    <xf numFmtId="0" fontId="3" fillId="0" borderId="0" xfId="1" applyNumberFormat="1" applyFont="1" applyFill="1" applyBorder="1" applyAlignment="1" applyProtection="1">
      <alignment horizontal="right" wrapText="1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1" xfId="1" applyNumberFormat="1" applyFont="1" applyFill="1" applyBorder="1" applyAlignment="1" applyProtection="1">
      <alignment horizontal="right" wrapText="1"/>
    </xf>
    <xf numFmtId="0" fontId="3" fillId="0" borderId="2" xfId="1" applyNumberFormat="1" applyFont="1" applyFill="1" applyBorder="1" applyAlignment="1" applyProtection="1">
      <alignment horizontal="right" wrapText="1"/>
    </xf>
    <xf numFmtId="0" fontId="3" fillId="0" borderId="0" xfId="2" applyFont="1" applyFill="1" applyBorder="1" applyAlignment="1">
      <alignment vertical="center" wrapText="1"/>
    </xf>
    <xf numFmtId="164" fontId="3" fillId="0" borderId="0" xfId="1" applyNumberFormat="1" applyFont="1" applyFill="1" applyBorder="1" applyAlignment="1" applyProtection="1">
      <alignment horizontal="right" wrapText="1"/>
    </xf>
    <xf numFmtId="0" fontId="3" fillId="0" borderId="0" xfId="2" applyFont="1" applyFill="1" applyBorder="1" applyAlignment="1">
      <alignment horizontal="left" vertical="justify" wrapText="1"/>
    </xf>
    <xf numFmtId="169" fontId="3" fillId="0" borderId="0" xfId="2" applyNumberFormat="1" applyFont="1" applyFill="1" applyBorder="1" applyAlignment="1">
      <alignment horizontal="right" vertical="top" wrapText="1"/>
    </xf>
    <xf numFmtId="0" fontId="4" fillId="0" borderId="0" xfId="2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horizontal="right"/>
    </xf>
    <xf numFmtId="165" fontId="5" fillId="0" borderId="0" xfId="2" applyNumberFormat="1" applyFont="1" applyFill="1" applyBorder="1" applyAlignment="1">
      <alignment vertical="top" wrapText="1"/>
    </xf>
    <xf numFmtId="0" fontId="5" fillId="0" borderId="0" xfId="2" applyFont="1" applyFill="1" applyBorder="1" applyAlignment="1" applyProtection="1">
      <alignment horizontal="left" vertical="top" wrapText="1"/>
    </xf>
    <xf numFmtId="168" fontId="4" fillId="0" borderId="0" xfId="2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right"/>
    </xf>
    <xf numFmtId="0" fontId="3" fillId="0" borderId="0" xfId="2" applyNumberFormat="1" applyFont="1" applyFill="1" applyBorder="1" applyAlignment="1">
      <alignment horizontal="right"/>
    </xf>
    <xf numFmtId="0" fontId="5" fillId="0" borderId="0" xfId="2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 applyProtection="1">
      <alignment horizontal="right" wrapText="1"/>
    </xf>
    <xf numFmtId="0" fontId="3" fillId="0" borderId="0" xfId="2" applyFont="1" applyFill="1" applyBorder="1"/>
    <xf numFmtId="0" fontId="3" fillId="0" borderId="1" xfId="2" applyFont="1" applyFill="1" applyBorder="1" applyAlignment="1">
      <alignment horizontal="right" vertical="top" wrapText="1"/>
    </xf>
    <xf numFmtId="0" fontId="6" fillId="0" borderId="1" xfId="2" applyFont="1" applyFill="1" applyBorder="1" applyAlignment="1" applyProtection="1">
      <alignment horizontal="left" vertical="top" wrapText="1"/>
    </xf>
    <xf numFmtId="0" fontId="3" fillId="0" borderId="0" xfId="2" applyNumberFormat="1" applyFont="1" applyFill="1" applyAlignment="1" applyProtection="1">
      <alignment horizontal="right" wrapText="1"/>
    </xf>
    <xf numFmtId="0" fontId="4" fillId="0" borderId="1" xfId="2" applyFont="1" applyFill="1" applyBorder="1" applyAlignment="1" applyProtection="1">
      <alignment horizontal="left" vertical="top" wrapText="1"/>
    </xf>
    <xf numFmtId="0" fontId="3" fillId="0" borderId="0" xfId="2" applyFont="1" applyFill="1" applyBorder="1" applyAlignment="1" applyProtection="1">
      <alignment horizontal="left" vertical="top" wrapText="1"/>
    </xf>
    <xf numFmtId="43" fontId="3" fillId="0" borderId="0" xfId="1" applyFont="1" applyFill="1" applyBorder="1" applyAlignment="1">
      <alignment horizontal="right" wrapText="1"/>
    </xf>
    <xf numFmtId="0" fontId="3" fillId="0" borderId="0" xfId="2" applyNumberFormat="1" applyFont="1" applyFill="1" applyBorder="1"/>
    <xf numFmtId="0" fontId="3" fillId="0" borderId="0" xfId="4" applyNumberFormat="1" applyFont="1" applyFill="1" applyProtection="1"/>
    <xf numFmtId="0" fontId="3" fillId="0" borderId="0" xfId="1" applyNumberFormat="1" applyFont="1" applyFill="1"/>
    <xf numFmtId="166" fontId="5" fillId="0" borderId="0" xfId="2" applyNumberFormat="1" applyFont="1" applyFill="1" applyAlignment="1">
      <alignment horizontal="right" vertical="top" wrapText="1"/>
    </xf>
    <xf numFmtId="166" fontId="5" fillId="0" borderId="0" xfId="2" applyNumberFormat="1" applyFont="1" applyFill="1" applyBorder="1" applyAlignment="1">
      <alignment horizontal="right" vertical="top" wrapText="1"/>
    </xf>
    <xf numFmtId="166" fontId="3" fillId="0" borderId="0" xfId="2" applyNumberFormat="1" applyFont="1" applyFill="1" applyBorder="1" applyAlignment="1">
      <alignment horizontal="right" vertical="top" wrapText="1"/>
    </xf>
    <xf numFmtId="166" fontId="3" fillId="0" borderId="0" xfId="2" applyNumberFormat="1" applyFont="1" applyFill="1" applyBorder="1" applyAlignment="1">
      <alignment horizontal="right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right"/>
    </xf>
    <xf numFmtId="0" fontId="3" fillId="0" borderId="2" xfId="2" applyNumberFormat="1" applyFont="1" applyFill="1" applyBorder="1" applyAlignment="1" applyProtection="1">
      <alignment horizontal="right" wrapText="1"/>
    </xf>
    <xf numFmtId="49" fontId="6" fillId="0" borderId="0" xfId="2" applyNumberFormat="1" applyFont="1" applyFill="1" applyBorder="1" applyAlignment="1">
      <alignment horizontal="right" vertical="top" wrapText="1"/>
    </xf>
    <xf numFmtId="49" fontId="3" fillId="0" borderId="0" xfId="2" applyNumberFormat="1" applyFont="1" applyFill="1" applyBorder="1" applyAlignment="1">
      <alignment horizontal="right" vertical="top" wrapText="1"/>
    </xf>
    <xf numFmtId="49" fontId="5" fillId="0" borderId="0" xfId="2" applyNumberFormat="1" applyFont="1" applyFill="1" applyBorder="1" applyAlignment="1">
      <alignment horizontal="right" vertical="top" wrapText="1"/>
    </xf>
    <xf numFmtId="0" fontId="5" fillId="0" borderId="0" xfId="2" applyFont="1" applyFill="1"/>
    <xf numFmtId="0" fontId="5" fillId="0" borderId="0" xfId="2" applyNumberFormat="1" applyFont="1" applyFill="1" applyBorder="1" applyAlignment="1">
      <alignment horizontal="right" vertical="top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5" fillId="0" borderId="0" xfId="2" applyNumberFormat="1" applyFont="1" applyFill="1"/>
    <xf numFmtId="0" fontId="5" fillId="0" borderId="1" xfId="1" applyNumberFormat="1" applyFont="1" applyFill="1" applyBorder="1" applyAlignment="1">
      <alignment horizontal="right"/>
    </xf>
    <xf numFmtId="43" fontId="5" fillId="0" borderId="0" xfId="1" applyFont="1" applyFill="1" applyBorder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right" wrapText="1"/>
    </xf>
    <xf numFmtId="0" fontId="5" fillId="0" borderId="0" xfId="4" applyNumberFormat="1" applyFont="1" applyFill="1" applyBorder="1" applyAlignment="1" applyProtection="1">
      <alignment horizontal="left" vertical="top" wrapText="1"/>
    </xf>
    <xf numFmtId="0" fontId="5" fillId="0" borderId="0" xfId="4" applyNumberFormat="1" applyFont="1" applyFill="1" applyBorder="1" applyAlignment="1" applyProtection="1">
      <alignment horizontal="right" vertical="top" wrapText="1"/>
    </xf>
    <xf numFmtId="0" fontId="5" fillId="0" borderId="0" xfId="4" applyFont="1" applyFill="1" applyProtection="1"/>
    <xf numFmtId="167" fontId="3" fillId="0" borderId="0" xfId="2" applyNumberFormat="1" applyFont="1" applyFill="1" applyBorder="1" applyAlignment="1">
      <alignment horizontal="right" vertical="top" wrapText="1"/>
    </xf>
    <xf numFmtId="43" fontId="3" fillId="0" borderId="0" xfId="1" applyFont="1" applyFill="1" applyAlignment="1">
      <alignment horizontal="right" wrapText="1"/>
    </xf>
    <xf numFmtId="0" fontId="3" fillId="0" borderId="0" xfId="2" applyNumberFormat="1" applyFont="1" applyFill="1" applyAlignment="1" applyProtection="1"/>
    <xf numFmtId="0" fontId="3" fillId="0" borderId="0" xfId="4" applyNumberFormat="1" applyFont="1" applyFill="1" applyBorder="1" applyAlignment="1" applyProtection="1">
      <alignment horizontal="left" vertical="top" wrapText="1"/>
    </xf>
    <xf numFmtId="43" fontId="3" fillId="0" borderId="1" xfId="1" applyFont="1" applyFill="1" applyBorder="1" applyAlignment="1">
      <alignment horizontal="right" wrapText="1"/>
    </xf>
    <xf numFmtId="0" fontId="3" fillId="0" borderId="1" xfId="2" applyNumberFormat="1" applyFont="1" applyFill="1" applyBorder="1" applyAlignment="1">
      <alignment horizontal="right"/>
    </xf>
    <xf numFmtId="0" fontId="3" fillId="0" borderId="0" xfId="4" applyNumberFormat="1" applyFont="1" applyFill="1" applyBorder="1" applyAlignment="1" applyProtection="1">
      <alignment horizontal="right" vertical="top" wrapText="1"/>
    </xf>
    <xf numFmtId="0" fontId="3" fillId="0" borderId="0" xfId="2" applyNumberFormat="1" applyFont="1" applyFill="1" applyBorder="1" applyAlignment="1" applyProtection="1"/>
    <xf numFmtId="0" fontId="3" fillId="0" borderId="3" xfId="2" applyNumberFormat="1" applyFont="1" applyFill="1" applyBorder="1" applyAlignment="1">
      <alignment horizontal="right"/>
    </xf>
    <xf numFmtId="0" fontId="5" fillId="0" borderId="2" xfId="3" applyFont="1" applyFill="1" applyBorder="1" applyAlignment="1">
      <alignment horizontal="right" vertical="top" wrapText="1"/>
    </xf>
    <xf numFmtId="0" fontId="4" fillId="0" borderId="2" xfId="3" applyFont="1" applyFill="1" applyBorder="1" applyAlignment="1">
      <alignment horizontal="left"/>
    </xf>
    <xf numFmtId="0" fontId="3" fillId="0" borderId="0" xfId="5" applyFont="1" applyFill="1"/>
    <xf numFmtId="0" fontId="3" fillId="0" borderId="1" xfId="3" applyFont="1" applyFill="1" applyBorder="1" applyAlignment="1">
      <alignment horizontal="right" vertical="top" wrapText="1"/>
    </xf>
    <xf numFmtId="0" fontId="6" fillId="0" borderId="1" xfId="3" applyFont="1" applyFill="1" applyBorder="1" applyAlignment="1">
      <alignment horizontal="left"/>
    </xf>
    <xf numFmtId="0" fontId="3" fillId="0" borderId="2" xfId="3" applyFont="1" applyFill="1" applyBorder="1" applyAlignment="1">
      <alignment horizontal="right" vertical="top" wrapText="1"/>
    </xf>
    <xf numFmtId="0" fontId="6" fillId="0" borderId="2" xfId="3" applyFont="1" applyFill="1" applyBorder="1" applyAlignment="1">
      <alignment horizontal="left"/>
    </xf>
    <xf numFmtId="0" fontId="3" fillId="0" borderId="0" xfId="4" applyFont="1" applyFill="1" applyBorder="1" applyAlignment="1" applyProtection="1">
      <alignment vertical="top"/>
    </xf>
    <xf numFmtId="0" fontId="3" fillId="0" borderId="0" xfId="4" applyFont="1" applyFill="1" applyBorder="1" applyProtection="1"/>
    <xf numFmtId="0" fontId="3" fillId="0" borderId="0" xfId="4" applyNumberFormat="1" applyFont="1" applyFill="1" applyBorder="1" applyAlignment="1" applyProtection="1">
      <alignment horizontal="center" vertical="top" wrapText="1"/>
    </xf>
    <xf numFmtId="0" fontId="3" fillId="0" borderId="0" xfId="2" applyFont="1" applyFill="1" applyBorder="1" applyAlignment="1">
      <alignment horizontal="center" vertical="top" wrapText="1"/>
    </xf>
    <xf numFmtId="0" fontId="4" fillId="0" borderId="0" xfId="2" applyNumberFormat="1" applyFont="1" applyFill="1" applyBorder="1" applyAlignment="1" applyProtection="1">
      <alignment horizontal="right"/>
    </xf>
    <xf numFmtId="0" fontId="4" fillId="0" borderId="0" xfId="2" applyNumberFormat="1" applyFont="1" applyFill="1" applyBorder="1" applyAlignment="1" applyProtection="1">
      <alignment horizontal="center"/>
    </xf>
    <xf numFmtId="0" fontId="6" fillId="0" borderId="0" xfId="2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right" wrapText="1"/>
    </xf>
    <xf numFmtId="0" fontId="3" fillId="0" borderId="0" xfId="4" applyNumberFormat="1" applyFont="1" applyFill="1" applyBorder="1" applyProtection="1"/>
    <xf numFmtId="0" fontId="3" fillId="0" borderId="1" xfId="1" applyNumberFormat="1" applyFont="1" applyFill="1" applyBorder="1" applyAlignment="1">
      <alignment horizontal="right" wrapText="1"/>
    </xf>
    <xf numFmtId="0" fontId="3" fillId="0" borderId="0" xfId="2" applyFont="1" applyFill="1" applyAlignment="1">
      <alignment horizontal="right" vertical="top"/>
    </xf>
    <xf numFmtId="0" fontId="6" fillId="0" borderId="0" xfId="2" applyNumberFormat="1" applyFont="1" applyFill="1" applyAlignment="1">
      <alignment horizontal="center" vertical="top"/>
    </xf>
    <xf numFmtId="0" fontId="3" fillId="0" borderId="0" xfId="2" applyFont="1" applyFill="1" applyAlignment="1">
      <alignment horizontal="center" vertical="top" wrapText="1"/>
    </xf>
    <xf numFmtId="0" fontId="3" fillId="0" borderId="0" xfId="2" applyFont="1" applyFill="1" applyAlignment="1">
      <alignment horizontal="center"/>
    </xf>
    <xf numFmtId="0" fontId="3" fillId="0" borderId="0" xfId="4" applyFont="1" applyFill="1" applyBorder="1" applyAlignment="1" applyProtection="1">
      <alignment horizontal="center" vertical="top" wrapText="1"/>
    </xf>
    <xf numFmtId="0" fontId="5" fillId="0" borderId="0" xfId="2" applyFont="1" applyFill="1" applyAlignment="1">
      <alignment horizontal="center" vertical="top" wrapText="1"/>
    </xf>
    <xf numFmtId="0" fontId="5" fillId="0" borderId="0" xfId="4" applyNumberFormat="1" applyFont="1" applyFill="1" applyBorder="1" applyAlignment="1" applyProtection="1">
      <alignment horizontal="center" vertical="top" wrapText="1"/>
    </xf>
    <xf numFmtId="0" fontId="5" fillId="0" borderId="0" xfId="2" applyFont="1" applyFill="1" applyBorder="1" applyAlignment="1">
      <alignment horizontal="center" vertical="top" wrapText="1"/>
    </xf>
    <xf numFmtId="0" fontId="5" fillId="0" borderId="0" xfId="2" applyFont="1" applyFill="1" applyBorder="1" applyAlignment="1">
      <alignment horizontal="center" vertical="top"/>
    </xf>
    <xf numFmtId="0" fontId="5" fillId="0" borderId="1" xfId="2" applyFont="1" applyFill="1" applyBorder="1" applyAlignment="1">
      <alignment horizontal="center" vertical="top" wrapText="1"/>
    </xf>
    <xf numFmtId="0" fontId="5" fillId="0" borderId="0" xfId="2" applyNumberFormat="1" applyFont="1" applyFill="1" applyBorder="1" applyAlignment="1">
      <alignment horizontal="center" vertical="top" wrapText="1"/>
    </xf>
    <xf numFmtId="0" fontId="3" fillId="0" borderId="1" xfId="2" applyFont="1" applyFill="1" applyBorder="1" applyAlignment="1">
      <alignment horizontal="center" vertical="top" wrapText="1"/>
    </xf>
    <xf numFmtId="0" fontId="5" fillId="0" borderId="1" xfId="3" applyFont="1" applyFill="1" applyBorder="1" applyAlignment="1">
      <alignment horizontal="center" vertical="top" wrapText="1"/>
    </xf>
    <xf numFmtId="0" fontId="3" fillId="0" borderId="1" xfId="3" applyFont="1" applyFill="1" applyBorder="1" applyAlignment="1">
      <alignment horizontal="center" vertical="top" wrapText="1"/>
    </xf>
    <xf numFmtId="0" fontId="4" fillId="0" borderId="0" xfId="2" applyFont="1" applyFill="1" applyBorder="1" applyAlignment="1">
      <alignment horizontal="center" vertical="top" wrapText="1"/>
    </xf>
    <xf numFmtId="0" fontId="4" fillId="0" borderId="0" xfId="2" applyFont="1" applyFill="1" applyBorder="1" applyAlignment="1">
      <alignment horizontal="right" vertical="top" wrapText="1"/>
    </xf>
    <xf numFmtId="0" fontId="4" fillId="0" borderId="0" xfId="2" applyFont="1" applyFill="1" applyBorder="1"/>
    <xf numFmtId="0" fontId="3" fillId="0" borderId="2" xfId="3" applyNumberFormat="1" applyFont="1" applyFill="1" applyBorder="1" applyAlignment="1" applyProtection="1">
      <alignment vertical="center" wrapText="1"/>
    </xf>
    <xf numFmtId="0" fontId="5" fillId="0" borderId="0" xfId="2" applyFont="1" applyFill="1" applyBorder="1"/>
    <xf numFmtId="0" fontId="3" fillId="0" borderId="2" xfId="4" applyFont="1" applyFill="1" applyBorder="1" applyAlignment="1" applyProtection="1">
      <alignment horizontal="left" vertical="top" wrapText="1"/>
    </xf>
    <xf numFmtId="0" fontId="3" fillId="0" borderId="2" xfId="4" applyFont="1" applyFill="1" applyBorder="1" applyAlignment="1" applyProtection="1">
      <alignment horizontal="right" vertical="top" wrapText="1"/>
    </xf>
    <xf numFmtId="0" fontId="3" fillId="0" borderId="2" xfId="3" applyNumberFormat="1" applyFont="1" applyFill="1" applyBorder="1" applyAlignment="1" applyProtection="1">
      <alignment horizontal="right"/>
    </xf>
    <xf numFmtId="0" fontId="5" fillId="0" borderId="0" xfId="1" applyNumberFormat="1" applyFont="1" applyFill="1" applyAlignment="1" applyProtection="1">
      <alignment horizontal="right" wrapText="1"/>
    </xf>
    <xf numFmtId="0" fontId="5" fillId="0" borderId="2" xfId="1" applyNumberFormat="1" applyFont="1" applyFill="1" applyBorder="1" applyAlignment="1" applyProtection="1">
      <alignment horizontal="right" wrapText="1"/>
    </xf>
    <xf numFmtId="0" fontId="3" fillId="0" borderId="0" xfId="1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>
      <alignment horizontal="right" wrapText="1"/>
    </xf>
    <xf numFmtId="0" fontId="5" fillId="0" borderId="0" xfId="1" applyNumberFormat="1" applyFont="1" applyFill="1" applyBorder="1" applyAlignment="1">
      <alignment horizontal="right" wrapText="1"/>
    </xf>
    <xf numFmtId="0" fontId="5" fillId="0" borderId="1" xfId="1" applyNumberFormat="1" applyFont="1" applyFill="1" applyBorder="1" applyAlignment="1">
      <alignment horizontal="right" wrapText="1"/>
    </xf>
    <xf numFmtId="0" fontId="3" fillId="0" borderId="2" xfId="2" applyFont="1" applyFill="1" applyBorder="1" applyAlignment="1">
      <alignment horizontal="center" vertical="top" wrapText="1"/>
    </xf>
    <xf numFmtId="167" fontId="3" fillId="0" borderId="2" xfId="2" applyNumberFormat="1" applyFont="1" applyFill="1" applyBorder="1" applyAlignment="1">
      <alignment horizontal="right" vertical="top" wrapText="1"/>
    </xf>
    <xf numFmtId="0" fontId="3" fillId="0" borderId="2" xfId="2" applyFont="1" applyFill="1" applyBorder="1" applyAlignment="1">
      <alignment vertical="top" wrapText="1"/>
    </xf>
    <xf numFmtId="0" fontId="3" fillId="0" borderId="2" xfId="1" applyNumberFormat="1" applyFont="1" applyFill="1" applyBorder="1" applyAlignment="1">
      <alignment horizontal="right" wrapText="1"/>
    </xf>
    <xf numFmtId="0" fontId="3" fillId="0" borderId="2" xfId="2" applyNumberFormat="1" applyFont="1" applyFill="1" applyBorder="1" applyAlignment="1" applyProtection="1"/>
    <xf numFmtId="166" fontId="3" fillId="0" borderId="2" xfId="2" applyNumberFormat="1" applyFont="1" applyFill="1" applyBorder="1" applyAlignment="1">
      <alignment horizontal="right" vertical="top" wrapText="1"/>
    </xf>
    <xf numFmtId="0" fontId="3" fillId="0" borderId="2" xfId="2" applyFont="1" applyFill="1" applyBorder="1" applyAlignment="1">
      <alignment horizontal="right" vertical="top" wrapText="1"/>
    </xf>
    <xf numFmtId="0" fontId="3" fillId="0" borderId="2" xfId="2" applyNumberFormat="1" applyFont="1" applyFill="1" applyBorder="1" applyAlignment="1" applyProtection="1">
      <alignment horizontal="right"/>
    </xf>
    <xf numFmtId="0" fontId="3" fillId="0" borderId="2" xfId="2" applyFont="1" applyFill="1" applyBorder="1" applyAlignment="1">
      <alignment horizontal="left" vertical="justify" wrapText="1"/>
    </xf>
    <xf numFmtId="49" fontId="3" fillId="0" borderId="2" xfId="2" applyNumberFormat="1" applyFont="1" applyFill="1" applyBorder="1" applyAlignment="1">
      <alignment horizontal="right" vertical="top" wrapText="1"/>
    </xf>
    <xf numFmtId="0" fontId="3" fillId="0" borderId="2" xfId="2" applyFont="1" applyFill="1" applyBorder="1" applyAlignment="1" applyProtection="1">
      <alignment horizontal="left" vertical="top" wrapText="1"/>
    </xf>
    <xf numFmtId="0" fontId="3" fillId="0" borderId="0" xfId="4" applyFont="1" applyFill="1" applyBorder="1" applyAlignment="1" applyProtection="1">
      <alignment horizontal="left"/>
    </xf>
    <xf numFmtId="0" fontId="3" fillId="0" borderId="0" xfId="4" applyNumberFormat="1" applyFont="1" applyFill="1" applyBorder="1" applyAlignment="1" applyProtection="1">
      <alignment horizontal="left"/>
    </xf>
    <xf numFmtId="0" fontId="3" fillId="0" borderId="3" xfId="4" applyFont="1" applyFill="1" applyBorder="1" applyAlignment="1" applyProtection="1">
      <alignment horizontal="left" vertical="top" wrapText="1"/>
    </xf>
    <xf numFmtId="0" fontId="3" fillId="0" borderId="3" xfId="4" applyFont="1" applyFill="1" applyBorder="1" applyAlignment="1" applyProtection="1">
      <alignment vertical="top"/>
    </xf>
    <xf numFmtId="0" fontId="3" fillId="0" borderId="3" xfId="3" applyFont="1" applyFill="1" applyBorder="1" applyAlignment="1" applyProtection="1"/>
    <xf numFmtId="0" fontId="3" fillId="0" borderId="3" xfId="3" applyNumberFormat="1" applyFont="1" applyFill="1" applyBorder="1" applyAlignment="1" applyProtection="1">
      <alignment horizontal="right"/>
    </xf>
    <xf numFmtId="0" fontId="3" fillId="0" borderId="3" xfId="3" applyNumberFormat="1" applyFont="1" applyFill="1" applyBorder="1" applyAlignment="1" applyProtection="1">
      <alignment horizontal="right" vertical="top" wrapText="1"/>
    </xf>
    <xf numFmtId="0" fontId="3" fillId="0" borderId="0" xfId="4" applyFont="1" applyFill="1" applyBorder="1" applyAlignment="1" applyProtection="1">
      <alignment horizontal="left" vertical="top" wrapText="1"/>
    </xf>
    <xf numFmtId="0" fontId="3" fillId="0" borderId="0" xfId="3" applyFont="1" applyFill="1" applyBorder="1" applyAlignment="1" applyProtection="1"/>
    <xf numFmtId="0" fontId="1" fillId="0" borderId="0" xfId="0" applyFont="1" applyFill="1" applyAlignment="1"/>
    <xf numFmtId="0" fontId="3" fillId="0" borderId="0" xfId="3" applyNumberFormat="1" applyFont="1" applyFill="1" applyBorder="1" applyAlignment="1" applyProtection="1">
      <alignment horizontal="right" vertical="center"/>
    </xf>
    <xf numFmtId="169" fontId="3" fillId="0" borderId="2" xfId="2" applyNumberFormat="1" applyFont="1" applyFill="1" applyBorder="1" applyAlignment="1">
      <alignment horizontal="right" vertical="top" wrapText="1"/>
    </xf>
    <xf numFmtId="0" fontId="3" fillId="0" borderId="0" xfId="4" applyFont="1" applyFill="1" applyAlignment="1" applyProtection="1">
      <alignment horizontal="right" vertical="top"/>
    </xf>
    <xf numFmtId="0" fontId="3" fillId="0" borderId="3" xfId="3" applyNumberFormat="1" applyFont="1" applyFill="1" applyBorder="1" applyAlignment="1" applyProtection="1">
      <alignment horizontal="right" vertical="top" wrapText="1"/>
    </xf>
    <xf numFmtId="0" fontId="6" fillId="0" borderId="0" xfId="2" applyFont="1" applyFill="1" applyAlignment="1">
      <alignment horizontal="center"/>
    </xf>
    <xf numFmtId="0" fontId="3" fillId="0" borderId="0" xfId="2" applyFont="1" applyFill="1" applyAlignment="1" applyProtection="1">
      <alignment horizontal="left" wrapText="1"/>
    </xf>
  </cellXfs>
  <cellStyles count="6">
    <cellStyle name="Comma" xfId="1" builtinId="3"/>
    <cellStyle name="Normal" xfId="0" builtinId="0"/>
    <cellStyle name="Normal_budget 2004-05_2.6.04" xfId="2"/>
    <cellStyle name="Normal_budget for 03-04" xfId="5"/>
    <cellStyle name="Normal_BUDGET-2000" xfId="3"/>
    <cellStyle name="Normal_budgetDocNIC02-03" xfId="4"/>
  </cellStyles>
  <dxfs count="0"/>
  <tableStyles count="0" defaultTableStyle="TableStyleMedium9" defaultPivotStyle="PivotStyleLight16"/>
  <colors>
    <mruColors>
      <color rgb="FFFFCCFF"/>
      <color rgb="FFFF0066"/>
      <color rgb="FFFF3399"/>
      <color rgb="FFFF99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>
    <tabColor rgb="FFC00000"/>
  </sheetPr>
  <dimension ref="A1:G1164"/>
  <sheetViews>
    <sheetView tabSelected="1" view="pageBreakPreview" zoomScale="115" zoomScaleNormal="145" zoomScaleSheetLayoutView="115" workbookViewId="0">
      <selection activeCell="O15" sqref="O15"/>
    </sheetView>
  </sheetViews>
  <sheetFormatPr defaultColWidth="9.140625" defaultRowHeight="12.75"/>
  <cols>
    <col min="1" max="1" width="5.7109375" style="130" customWidth="1"/>
    <col min="2" max="2" width="8.140625" style="6" customWidth="1"/>
    <col min="3" max="3" width="40.7109375" style="5" customWidth="1"/>
    <col min="4" max="5" width="10.7109375" style="5" customWidth="1"/>
    <col min="6" max="6" width="10.7109375" style="9" customWidth="1"/>
    <col min="7" max="7" width="10.7109375" style="5" customWidth="1"/>
    <col min="8" max="16384" width="9.140625" style="5"/>
  </cols>
  <sheetData>
    <row r="1" spans="1:7" ht="14.45" customHeight="1">
      <c r="A1" s="181" t="s">
        <v>61</v>
      </c>
      <c r="B1" s="181"/>
      <c r="C1" s="181"/>
      <c r="D1" s="181"/>
      <c r="E1" s="181"/>
      <c r="F1" s="181"/>
      <c r="G1" s="181"/>
    </row>
    <row r="2" spans="1:7" ht="14.45" customHeight="1">
      <c r="A2" s="181" t="s">
        <v>62</v>
      </c>
      <c r="B2" s="181"/>
      <c r="C2" s="181"/>
      <c r="D2" s="181"/>
      <c r="E2" s="181"/>
      <c r="F2" s="181"/>
      <c r="G2" s="181"/>
    </row>
    <row r="3" spans="1:7" ht="6" customHeight="1">
      <c r="C3" s="7"/>
      <c r="D3" s="4"/>
      <c r="F3" s="7"/>
      <c r="G3" s="4"/>
    </row>
    <row r="4" spans="1:7" ht="14.45" customHeight="1">
      <c r="C4" s="8" t="s">
        <v>41</v>
      </c>
      <c r="D4" s="7">
        <v>2014</v>
      </c>
      <c r="E4" s="10" t="s">
        <v>0</v>
      </c>
      <c r="F4" s="7"/>
      <c r="G4" s="4"/>
    </row>
    <row r="5" spans="1:7" ht="14.45" customHeight="1">
      <c r="C5" s="8" t="s">
        <v>46</v>
      </c>
      <c r="D5" s="7">
        <v>2071</v>
      </c>
      <c r="E5" s="10" t="s">
        <v>1</v>
      </c>
      <c r="F5" s="7"/>
      <c r="G5" s="4"/>
    </row>
    <row r="6" spans="1:7" ht="25.5" customHeight="1">
      <c r="C6" s="128" t="s">
        <v>268</v>
      </c>
      <c r="D6" s="129">
        <v>4070</v>
      </c>
      <c r="E6" s="182" t="s">
        <v>262</v>
      </c>
      <c r="F6" s="182"/>
      <c r="G6" s="182"/>
    </row>
    <row r="7" spans="1:7">
      <c r="C7" s="7"/>
      <c r="D7" s="9"/>
      <c r="F7" s="7"/>
      <c r="G7" s="4"/>
    </row>
    <row r="8" spans="1:7" s="119" customFormat="1" ht="15" customHeight="1">
      <c r="A8" s="167" t="s">
        <v>317</v>
      </c>
      <c r="B8" s="15"/>
      <c r="C8" s="80"/>
      <c r="D8" s="80"/>
      <c r="E8" s="168"/>
      <c r="F8" s="126"/>
      <c r="G8" s="4"/>
    </row>
    <row r="9" spans="1:7">
      <c r="A9" s="131"/>
      <c r="D9" s="11"/>
      <c r="E9" s="4"/>
      <c r="F9" s="7"/>
      <c r="G9" s="4"/>
    </row>
    <row r="10" spans="1:7" ht="13.7" customHeight="1">
      <c r="A10" s="131"/>
      <c r="D10" s="12" t="s">
        <v>2</v>
      </c>
      <c r="E10" s="13" t="s">
        <v>3</v>
      </c>
      <c r="F10" s="13" t="s">
        <v>7</v>
      </c>
    </row>
    <row r="11" spans="1:7" ht="13.7" customHeight="1">
      <c r="A11" s="131"/>
      <c r="C11" s="122" t="s">
        <v>4</v>
      </c>
      <c r="D11" s="123">
        <f>G306</f>
        <v>382247</v>
      </c>
      <c r="E11" s="123">
        <f>G390</f>
        <v>27005</v>
      </c>
      <c r="F11" s="123">
        <f>E11+D11</f>
        <v>409252</v>
      </c>
      <c r="G11" s="9"/>
    </row>
    <row r="12" spans="1:7" ht="13.7" customHeight="1">
      <c r="A12" s="131"/>
      <c r="C12" s="124" t="s">
        <v>5</v>
      </c>
      <c r="D12" s="12">
        <f>G307</f>
        <v>536557</v>
      </c>
      <c r="E12" s="12">
        <f>G391</f>
        <v>12252</v>
      </c>
      <c r="F12" s="12">
        <f>E12+D12</f>
        <v>548809</v>
      </c>
      <c r="G12" s="9"/>
    </row>
    <row r="13" spans="1:7">
      <c r="A13" s="131"/>
      <c r="D13" s="14"/>
      <c r="E13" s="12"/>
      <c r="G13" s="9"/>
    </row>
    <row r="14" spans="1:7" ht="13.7" customHeight="1">
      <c r="A14" s="10" t="s">
        <v>42</v>
      </c>
      <c r="C14" s="10"/>
      <c r="D14" s="9"/>
      <c r="E14" s="9"/>
      <c r="G14" s="9"/>
    </row>
    <row r="15" spans="1:7" s="1" customFormat="1" ht="13.7" customHeight="1">
      <c r="A15" s="132"/>
      <c r="B15" s="15"/>
      <c r="C15" s="3"/>
      <c r="D15" s="16"/>
      <c r="E15" s="16"/>
      <c r="F15" s="16"/>
      <c r="G15" s="17" t="s">
        <v>47</v>
      </c>
    </row>
    <row r="16" spans="1:7" s="118" customFormat="1" ht="27" customHeight="1">
      <c r="A16" s="169"/>
      <c r="B16" s="170"/>
      <c r="C16" s="171"/>
      <c r="D16" s="172" t="s">
        <v>63</v>
      </c>
      <c r="E16" s="173" t="s">
        <v>64</v>
      </c>
      <c r="F16" s="173" t="s">
        <v>307</v>
      </c>
      <c r="G16" s="180" t="s">
        <v>64</v>
      </c>
    </row>
    <row r="17" spans="1:7" s="119" customFormat="1">
      <c r="A17" s="174"/>
      <c r="B17" s="175" t="s">
        <v>6</v>
      </c>
      <c r="C17" s="176"/>
      <c r="D17" s="177" t="s">
        <v>284</v>
      </c>
      <c r="E17" s="177" t="s">
        <v>308</v>
      </c>
      <c r="F17" s="177" t="s">
        <v>308</v>
      </c>
      <c r="G17" s="179" t="s">
        <v>318</v>
      </c>
    </row>
    <row r="18" spans="1:7" s="119" customFormat="1">
      <c r="A18" s="147"/>
      <c r="B18" s="148"/>
      <c r="C18" s="3"/>
      <c r="D18" s="149"/>
      <c r="E18" s="149"/>
      <c r="F18" s="149"/>
      <c r="G18" s="145"/>
    </row>
    <row r="19" spans="1:7" ht="14.45" customHeight="1">
      <c r="A19" s="121"/>
      <c r="B19" s="18"/>
      <c r="C19" s="19" t="s">
        <v>8</v>
      </c>
      <c r="D19" s="2"/>
      <c r="E19" s="2"/>
      <c r="F19" s="2"/>
      <c r="G19" s="2"/>
    </row>
    <row r="20" spans="1:7" ht="14.45" customHeight="1">
      <c r="A20" s="130" t="s">
        <v>9</v>
      </c>
      <c r="B20" s="20">
        <v>2014</v>
      </c>
      <c r="C20" s="21" t="s">
        <v>0</v>
      </c>
      <c r="D20" s="9"/>
      <c r="E20" s="9"/>
      <c r="F20" s="22"/>
      <c r="G20" s="9"/>
    </row>
    <row r="21" spans="1:7" ht="14.45" customHeight="1">
      <c r="A21" s="133"/>
      <c r="B21" s="23">
        <v>0.10199999999999999</v>
      </c>
      <c r="C21" s="24" t="s">
        <v>10</v>
      </c>
      <c r="D21" s="9"/>
      <c r="E21" s="9"/>
      <c r="F21" s="22"/>
      <c r="G21" s="9"/>
    </row>
    <row r="22" spans="1:7" ht="14.45" customHeight="1">
      <c r="A22" s="133"/>
      <c r="B22" s="25">
        <v>60</v>
      </c>
      <c r="C22" s="26" t="s">
        <v>11</v>
      </c>
      <c r="D22" s="22"/>
      <c r="E22" s="22"/>
      <c r="F22" s="22"/>
      <c r="G22" s="22"/>
    </row>
    <row r="23" spans="1:7" ht="14.45" customHeight="1">
      <c r="A23" s="133"/>
      <c r="B23" s="82" t="s">
        <v>12</v>
      </c>
      <c r="C23" s="26" t="s">
        <v>13</v>
      </c>
      <c r="D23" s="150">
        <v>107705</v>
      </c>
      <c r="E23" s="150">
        <v>185368</v>
      </c>
      <c r="F23" s="150">
        <v>185368</v>
      </c>
      <c r="G23" s="28">
        <v>195686</v>
      </c>
    </row>
    <row r="24" spans="1:7" ht="14.45" customHeight="1">
      <c r="A24" s="133"/>
      <c r="B24" s="82" t="s">
        <v>60</v>
      </c>
      <c r="C24" s="26" t="s">
        <v>58</v>
      </c>
      <c r="D24" s="150">
        <v>8370</v>
      </c>
      <c r="E24" s="150">
        <v>8986</v>
      </c>
      <c r="F24" s="150">
        <v>8986</v>
      </c>
      <c r="G24" s="28">
        <v>4982</v>
      </c>
    </row>
    <row r="25" spans="1:7" ht="14.45" customHeight="1">
      <c r="A25" s="133"/>
      <c r="B25" s="82" t="s">
        <v>281</v>
      </c>
      <c r="C25" s="26" t="s">
        <v>282</v>
      </c>
      <c r="D25" s="27">
        <v>0</v>
      </c>
      <c r="E25" s="150">
        <v>1</v>
      </c>
      <c r="F25" s="150">
        <v>1</v>
      </c>
      <c r="G25" s="98">
        <v>1</v>
      </c>
    </row>
    <row r="26" spans="1:7" s="101" customFormat="1" ht="14.85" customHeight="1">
      <c r="A26" s="134"/>
      <c r="B26" s="100" t="s">
        <v>75</v>
      </c>
      <c r="C26" s="99" t="s">
        <v>71</v>
      </c>
      <c r="D26" s="98">
        <v>14163</v>
      </c>
      <c r="E26" s="98">
        <v>5011</v>
      </c>
      <c r="F26" s="98">
        <v>5011</v>
      </c>
      <c r="G26" s="98">
        <v>1</v>
      </c>
    </row>
    <row r="27" spans="1:7" s="101" customFormat="1" ht="14.85" customHeight="1">
      <c r="A27" s="134"/>
      <c r="B27" s="100" t="s">
        <v>76</v>
      </c>
      <c r="C27" s="99" t="s">
        <v>72</v>
      </c>
      <c r="D27" s="98">
        <f>91521+1</f>
        <v>91522</v>
      </c>
      <c r="E27" s="98">
        <v>25652</v>
      </c>
      <c r="F27" s="98">
        <v>25652</v>
      </c>
      <c r="G27" s="98">
        <v>30666</v>
      </c>
    </row>
    <row r="28" spans="1:7" s="101" customFormat="1" ht="14.85" customHeight="1">
      <c r="A28" s="134"/>
      <c r="B28" s="100" t="s">
        <v>77</v>
      </c>
      <c r="C28" s="99" t="s">
        <v>73</v>
      </c>
      <c r="D28" s="98">
        <v>1034</v>
      </c>
      <c r="E28" s="98">
        <v>1</v>
      </c>
      <c r="F28" s="98">
        <v>1</v>
      </c>
      <c r="G28" s="98">
        <v>1</v>
      </c>
    </row>
    <row r="29" spans="1:7" s="101" customFormat="1" ht="14.85" customHeight="1">
      <c r="A29" s="134"/>
      <c r="B29" s="100" t="s">
        <v>78</v>
      </c>
      <c r="C29" s="99" t="s">
        <v>74</v>
      </c>
      <c r="D29" s="31">
        <v>0</v>
      </c>
      <c r="E29" s="98">
        <v>1</v>
      </c>
      <c r="F29" s="98">
        <v>1</v>
      </c>
      <c r="G29" s="98">
        <v>1</v>
      </c>
    </row>
    <row r="30" spans="1:7" ht="14.45" customHeight="1">
      <c r="A30" s="135"/>
      <c r="B30" s="83" t="s">
        <v>14</v>
      </c>
      <c r="C30" s="30" t="s">
        <v>79</v>
      </c>
      <c r="D30" s="150">
        <v>7899</v>
      </c>
      <c r="E30" s="150">
        <v>5999</v>
      </c>
      <c r="F30" s="150">
        <v>5999</v>
      </c>
      <c r="G30" s="28">
        <v>4000</v>
      </c>
    </row>
    <row r="31" spans="1:7" s="101" customFormat="1" ht="14.85" customHeight="1">
      <c r="A31" s="134"/>
      <c r="B31" s="100" t="s">
        <v>81</v>
      </c>
      <c r="C31" s="99" t="s">
        <v>80</v>
      </c>
      <c r="D31" s="31">
        <v>0</v>
      </c>
      <c r="E31" s="98">
        <v>1</v>
      </c>
      <c r="F31" s="98">
        <v>1</v>
      </c>
      <c r="G31" s="98">
        <v>1</v>
      </c>
    </row>
    <row r="32" spans="1:7" ht="14.45" customHeight="1">
      <c r="A32" s="135"/>
      <c r="B32" s="83" t="s">
        <v>15</v>
      </c>
      <c r="C32" s="30" t="s">
        <v>16</v>
      </c>
      <c r="D32" s="150">
        <v>24145</v>
      </c>
      <c r="E32" s="98">
        <v>40000</v>
      </c>
      <c r="F32" s="98">
        <v>40000</v>
      </c>
      <c r="G32" s="32">
        <v>30000</v>
      </c>
    </row>
    <row r="33" spans="1:7" s="101" customFormat="1" ht="14.85" customHeight="1">
      <c r="A33" s="134"/>
      <c r="B33" s="100" t="s">
        <v>85</v>
      </c>
      <c r="C33" s="99" t="s">
        <v>82</v>
      </c>
      <c r="D33" s="98">
        <v>445</v>
      </c>
      <c r="E33" s="98">
        <v>1</v>
      </c>
      <c r="F33" s="98">
        <v>1</v>
      </c>
      <c r="G33" s="98">
        <v>1</v>
      </c>
    </row>
    <row r="34" spans="1:7" s="101" customFormat="1" ht="14.85" customHeight="1">
      <c r="A34" s="134"/>
      <c r="B34" s="100" t="s">
        <v>86</v>
      </c>
      <c r="C34" s="99" t="s">
        <v>84</v>
      </c>
      <c r="D34" s="98">
        <v>3701</v>
      </c>
      <c r="E34" s="98">
        <v>1</v>
      </c>
      <c r="F34" s="98">
        <v>1</v>
      </c>
      <c r="G34" s="98">
        <v>1</v>
      </c>
    </row>
    <row r="35" spans="1:7" s="101" customFormat="1" ht="14.85" customHeight="1">
      <c r="A35" s="134"/>
      <c r="B35" s="100" t="s">
        <v>280</v>
      </c>
      <c r="C35" s="99" t="s">
        <v>226</v>
      </c>
      <c r="D35" s="98">
        <v>592</v>
      </c>
      <c r="E35" s="98">
        <v>1</v>
      </c>
      <c r="F35" s="98">
        <v>1</v>
      </c>
      <c r="G35" s="98">
        <v>1</v>
      </c>
    </row>
    <row r="36" spans="1:7" s="101" customFormat="1" ht="14.85" customHeight="1">
      <c r="A36" s="134"/>
      <c r="B36" s="100" t="s">
        <v>88</v>
      </c>
      <c r="C36" s="99" t="s">
        <v>87</v>
      </c>
      <c r="D36" s="98">
        <v>1159</v>
      </c>
      <c r="E36" s="98">
        <v>1</v>
      </c>
      <c r="F36" s="98">
        <v>1</v>
      </c>
      <c r="G36" s="98">
        <v>1</v>
      </c>
    </row>
    <row r="37" spans="1:7" s="101" customFormat="1" ht="14.85" customHeight="1">
      <c r="A37" s="134"/>
      <c r="B37" s="100" t="s">
        <v>215</v>
      </c>
      <c r="C37" s="66" t="s">
        <v>129</v>
      </c>
      <c r="D37" s="98">
        <v>1499</v>
      </c>
      <c r="E37" s="98">
        <v>1</v>
      </c>
      <c r="F37" s="98">
        <v>1</v>
      </c>
      <c r="G37" s="98">
        <v>1</v>
      </c>
    </row>
    <row r="38" spans="1:7" s="101" customFormat="1" ht="14.85" customHeight="1">
      <c r="A38" s="134"/>
      <c r="B38" s="100" t="s">
        <v>269</v>
      </c>
      <c r="C38" s="66" t="s">
        <v>118</v>
      </c>
      <c r="D38" s="98">
        <v>22868</v>
      </c>
      <c r="E38" s="98">
        <v>29337</v>
      </c>
      <c r="F38" s="98">
        <f>29337+1800</f>
        <v>31137</v>
      </c>
      <c r="G38" s="98">
        <v>65510</v>
      </c>
    </row>
    <row r="39" spans="1:7" ht="14.45" customHeight="1">
      <c r="A39" s="135" t="s">
        <v>7</v>
      </c>
      <c r="B39" s="33">
        <v>60</v>
      </c>
      <c r="C39" s="30" t="s">
        <v>11</v>
      </c>
      <c r="D39" s="34">
        <f t="shared" ref="D39:F39" si="0">SUM(D23:D38)</f>
        <v>285102</v>
      </c>
      <c r="E39" s="34">
        <f t="shared" si="0"/>
        <v>300362</v>
      </c>
      <c r="F39" s="34">
        <f t="shared" si="0"/>
        <v>302162</v>
      </c>
      <c r="G39" s="34">
        <f>SUM(G23:G38)</f>
        <v>330854</v>
      </c>
    </row>
    <row r="40" spans="1:7" s="38" customFormat="1" ht="14.45" customHeight="1">
      <c r="A40" s="136" t="s">
        <v>7</v>
      </c>
      <c r="B40" s="35">
        <v>0.10199999999999999</v>
      </c>
      <c r="C40" s="36" t="s">
        <v>10</v>
      </c>
      <c r="D40" s="151">
        <f>D39-D395</f>
        <v>285102</v>
      </c>
      <c r="E40" s="151">
        <f>E39-E395</f>
        <v>300362</v>
      </c>
      <c r="F40" s="151">
        <f>F39-F395</f>
        <v>302162</v>
      </c>
      <c r="G40" s="37">
        <f>G39-G395</f>
        <v>330854</v>
      </c>
    </row>
    <row r="41" spans="1:7">
      <c r="A41" s="121"/>
      <c r="B41" s="39"/>
      <c r="C41" s="40"/>
      <c r="D41" s="32"/>
      <c r="E41" s="41"/>
      <c r="F41" s="32"/>
      <c r="G41" s="32"/>
    </row>
    <row r="42" spans="1:7" ht="14.45" customHeight="1">
      <c r="A42" s="121"/>
      <c r="B42" s="42">
        <v>0.105</v>
      </c>
      <c r="C42" s="43" t="s">
        <v>44</v>
      </c>
      <c r="D42" s="22"/>
      <c r="E42" s="22"/>
      <c r="F42" s="22"/>
      <c r="G42" s="22"/>
    </row>
    <row r="43" spans="1:7" ht="14.45" customHeight="1">
      <c r="A43" s="121"/>
      <c r="B43" s="62">
        <v>45</v>
      </c>
      <c r="C43" s="77" t="s">
        <v>119</v>
      </c>
      <c r="D43" s="22"/>
      <c r="E43" s="22"/>
      <c r="F43" s="22"/>
      <c r="G43" s="22"/>
    </row>
    <row r="44" spans="1:7" ht="14.45" customHeight="1">
      <c r="A44" s="121"/>
      <c r="B44" s="90" t="s">
        <v>131</v>
      </c>
      <c r="C44" s="77" t="s">
        <v>120</v>
      </c>
      <c r="D44" s="22"/>
      <c r="E44" s="22"/>
      <c r="F44" s="22"/>
      <c r="G44" s="22"/>
    </row>
    <row r="45" spans="1:7" ht="14.45" customHeight="1">
      <c r="A45" s="121"/>
      <c r="B45" s="102" t="s">
        <v>121</v>
      </c>
      <c r="C45" s="44" t="s">
        <v>13</v>
      </c>
      <c r="D45" s="152">
        <v>62538</v>
      </c>
      <c r="E45" s="152">
        <v>92971</v>
      </c>
      <c r="F45" s="152">
        <v>92971</v>
      </c>
      <c r="G45" s="104">
        <v>90365</v>
      </c>
    </row>
    <row r="46" spans="1:7" ht="14.45" customHeight="1">
      <c r="A46" s="121"/>
      <c r="B46" s="102" t="s">
        <v>122</v>
      </c>
      <c r="C46" s="44" t="s">
        <v>58</v>
      </c>
      <c r="D46" s="152">
        <v>1394</v>
      </c>
      <c r="E46" s="152">
        <v>799</v>
      </c>
      <c r="F46" s="152">
        <v>799</v>
      </c>
      <c r="G46" s="104">
        <v>972</v>
      </c>
    </row>
    <row r="47" spans="1:7" ht="14.45" customHeight="1">
      <c r="A47" s="121"/>
      <c r="B47" s="102" t="s">
        <v>123</v>
      </c>
      <c r="C47" s="105" t="s">
        <v>71</v>
      </c>
      <c r="D47" s="152">
        <v>768</v>
      </c>
      <c r="E47" s="152">
        <v>2672</v>
      </c>
      <c r="F47" s="152">
        <v>2672</v>
      </c>
      <c r="G47" s="104">
        <v>1</v>
      </c>
    </row>
    <row r="48" spans="1:7" ht="14.45" customHeight="1">
      <c r="A48" s="121"/>
      <c r="B48" s="102" t="s">
        <v>124</v>
      </c>
      <c r="C48" s="105" t="s">
        <v>72</v>
      </c>
      <c r="D48" s="152">
        <v>63190</v>
      </c>
      <c r="E48" s="152">
        <v>13760</v>
      </c>
      <c r="F48" s="152">
        <v>13760</v>
      </c>
      <c r="G48" s="104">
        <v>13977</v>
      </c>
    </row>
    <row r="49" spans="1:7" ht="14.45" customHeight="1">
      <c r="A49" s="121"/>
      <c r="B49" s="102" t="s">
        <v>130</v>
      </c>
      <c r="C49" s="105" t="s">
        <v>73</v>
      </c>
      <c r="D49" s="152">
        <v>83</v>
      </c>
      <c r="E49" s="152">
        <v>350</v>
      </c>
      <c r="F49" s="152">
        <v>350</v>
      </c>
      <c r="G49" s="104">
        <v>500</v>
      </c>
    </row>
    <row r="50" spans="1:7" ht="14.45" customHeight="1">
      <c r="A50" s="121"/>
      <c r="B50" s="102" t="s">
        <v>125</v>
      </c>
      <c r="C50" s="44" t="s">
        <v>79</v>
      </c>
      <c r="D50" s="152">
        <v>956</v>
      </c>
      <c r="E50" s="152">
        <v>1050</v>
      </c>
      <c r="F50" s="152">
        <v>1050</v>
      </c>
      <c r="G50" s="104">
        <v>1500</v>
      </c>
    </row>
    <row r="51" spans="1:7" s="72" customFormat="1" ht="14.45" customHeight="1">
      <c r="A51" s="156"/>
      <c r="B51" s="157" t="s">
        <v>126</v>
      </c>
      <c r="C51" s="158" t="s">
        <v>16</v>
      </c>
      <c r="D51" s="159">
        <f>2621+1</f>
        <v>2622</v>
      </c>
      <c r="E51" s="159">
        <v>4495</v>
      </c>
      <c r="F51" s="159">
        <v>4495</v>
      </c>
      <c r="G51" s="160">
        <v>5000</v>
      </c>
    </row>
    <row r="52" spans="1:7" s="72" customFormat="1" ht="14.45" customHeight="1">
      <c r="A52" s="121"/>
      <c r="B52" s="102" t="s">
        <v>223</v>
      </c>
      <c r="C52" s="44" t="s">
        <v>224</v>
      </c>
      <c r="D52" s="153">
        <v>451</v>
      </c>
      <c r="E52" s="153">
        <v>1</v>
      </c>
      <c r="F52" s="153">
        <v>1</v>
      </c>
      <c r="G52" s="109">
        <v>1</v>
      </c>
    </row>
    <row r="53" spans="1:7" s="72" customFormat="1" ht="14.45" customHeight="1">
      <c r="A53" s="121"/>
      <c r="B53" s="102" t="s">
        <v>127</v>
      </c>
      <c r="C53" s="105" t="s">
        <v>84</v>
      </c>
      <c r="D53" s="153">
        <v>1316</v>
      </c>
      <c r="E53" s="153">
        <v>1</v>
      </c>
      <c r="F53" s="153">
        <v>1</v>
      </c>
      <c r="G53" s="109">
        <v>1</v>
      </c>
    </row>
    <row r="54" spans="1:7" s="72" customFormat="1" ht="14.45" customHeight="1">
      <c r="A54" s="121"/>
      <c r="B54" s="102" t="s">
        <v>225</v>
      </c>
      <c r="C54" s="105" t="s">
        <v>226</v>
      </c>
      <c r="D54" s="153">
        <v>17</v>
      </c>
      <c r="E54" s="153">
        <v>1</v>
      </c>
      <c r="F54" s="153">
        <v>1</v>
      </c>
      <c r="G54" s="109">
        <v>1</v>
      </c>
    </row>
    <row r="55" spans="1:7" ht="14.45" customHeight="1">
      <c r="A55" s="121"/>
      <c r="B55" s="102" t="s">
        <v>128</v>
      </c>
      <c r="C55" s="77" t="s">
        <v>129</v>
      </c>
      <c r="D55" s="152">
        <v>1258</v>
      </c>
      <c r="E55" s="152">
        <v>1</v>
      </c>
      <c r="F55" s="152">
        <v>1</v>
      </c>
      <c r="G55" s="104">
        <v>1001</v>
      </c>
    </row>
    <row r="56" spans="1:7" ht="14.45" customHeight="1">
      <c r="A56" s="121"/>
      <c r="B56" s="102" t="s">
        <v>227</v>
      </c>
      <c r="C56" s="77" t="s">
        <v>118</v>
      </c>
      <c r="D56" s="152">
        <v>300</v>
      </c>
      <c r="E56" s="152">
        <v>1</v>
      </c>
      <c r="F56" s="152">
        <v>1</v>
      </c>
      <c r="G56" s="104">
        <v>1</v>
      </c>
    </row>
    <row r="57" spans="1:7">
      <c r="A57" s="121" t="s">
        <v>7</v>
      </c>
      <c r="B57" s="90">
        <v>61</v>
      </c>
      <c r="C57" s="77" t="s">
        <v>120</v>
      </c>
      <c r="D57" s="57">
        <f t="shared" ref="D57:G57" si="1">SUM(D45:D56)</f>
        <v>134893</v>
      </c>
      <c r="E57" s="57">
        <f t="shared" si="1"/>
        <v>116102</v>
      </c>
      <c r="F57" s="57">
        <f t="shared" si="1"/>
        <v>116102</v>
      </c>
      <c r="G57" s="57">
        <f t="shared" si="1"/>
        <v>113320</v>
      </c>
    </row>
    <row r="58" spans="1:7" ht="14.45" customHeight="1">
      <c r="A58" s="121" t="s">
        <v>7</v>
      </c>
      <c r="B58" s="62">
        <v>45</v>
      </c>
      <c r="C58" s="77" t="s">
        <v>119</v>
      </c>
      <c r="D58" s="127">
        <f t="shared" ref="D58:G58" si="2">D57</f>
        <v>134893</v>
      </c>
      <c r="E58" s="127">
        <f t="shared" si="2"/>
        <v>116102</v>
      </c>
      <c r="F58" s="127">
        <f t="shared" si="2"/>
        <v>116102</v>
      </c>
      <c r="G58" s="107">
        <f t="shared" si="2"/>
        <v>113320</v>
      </c>
    </row>
    <row r="59" spans="1:7" ht="14.45" customHeight="1">
      <c r="A59" s="121"/>
      <c r="B59" s="42"/>
      <c r="C59" s="43"/>
      <c r="D59" s="22"/>
      <c r="E59" s="22"/>
      <c r="F59" s="22"/>
      <c r="G59" s="22"/>
    </row>
    <row r="60" spans="1:7" ht="14.45" customHeight="1">
      <c r="A60" s="121"/>
      <c r="B60" s="62">
        <v>46</v>
      </c>
      <c r="C60" s="77" t="s">
        <v>132</v>
      </c>
      <c r="D60" s="22"/>
      <c r="E60" s="22"/>
      <c r="F60" s="22"/>
      <c r="G60" s="22"/>
    </row>
    <row r="61" spans="1:7">
      <c r="B61" s="6">
        <v>61</v>
      </c>
      <c r="C61" s="44" t="s">
        <v>255</v>
      </c>
      <c r="D61" s="22"/>
      <c r="E61" s="22"/>
      <c r="F61" s="22"/>
      <c r="G61" s="22"/>
    </row>
    <row r="62" spans="1:7" ht="15" customHeight="1">
      <c r="A62" s="121"/>
      <c r="B62" s="84" t="s">
        <v>133</v>
      </c>
      <c r="C62" s="44" t="s">
        <v>13</v>
      </c>
      <c r="D62" s="56">
        <v>28115</v>
      </c>
      <c r="E62" s="56">
        <v>42231</v>
      </c>
      <c r="F62" s="56">
        <v>42231</v>
      </c>
      <c r="G62" s="49">
        <v>39828</v>
      </c>
    </row>
    <row r="63" spans="1:7" ht="15" customHeight="1">
      <c r="A63" s="121"/>
      <c r="B63" s="84" t="s">
        <v>134</v>
      </c>
      <c r="C63" s="44" t="s">
        <v>58</v>
      </c>
      <c r="D63" s="56">
        <v>769</v>
      </c>
      <c r="E63" s="56">
        <v>819</v>
      </c>
      <c r="F63" s="56">
        <v>819</v>
      </c>
      <c r="G63" s="49">
        <v>820</v>
      </c>
    </row>
    <row r="64" spans="1:7" s="1" customFormat="1" ht="14.85" customHeight="1">
      <c r="A64" s="120"/>
      <c r="B64" s="108" t="s">
        <v>135</v>
      </c>
      <c r="C64" s="105" t="s">
        <v>71</v>
      </c>
      <c r="D64" s="55">
        <v>262</v>
      </c>
      <c r="E64" s="55">
        <v>1118</v>
      </c>
      <c r="F64" s="55">
        <v>1118</v>
      </c>
      <c r="G64" s="55">
        <v>1</v>
      </c>
    </row>
    <row r="65" spans="1:7" s="1" customFormat="1" ht="14.85" customHeight="1">
      <c r="A65" s="120"/>
      <c r="B65" s="108" t="s">
        <v>136</v>
      </c>
      <c r="C65" s="105" t="s">
        <v>72</v>
      </c>
      <c r="D65" s="55">
        <v>17646</v>
      </c>
      <c r="E65" s="55">
        <v>5490</v>
      </c>
      <c r="F65" s="55">
        <v>5490</v>
      </c>
      <c r="G65" s="55">
        <v>5853</v>
      </c>
    </row>
    <row r="66" spans="1:7" s="1" customFormat="1" ht="14.85" customHeight="1">
      <c r="A66" s="120"/>
      <c r="B66" s="102" t="s">
        <v>137</v>
      </c>
      <c r="C66" s="105" t="s">
        <v>73</v>
      </c>
      <c r="D66" s="45">
        <v>0</v>
      </c>
      <c r="E66" s="55">
        <v>1000</v>
      </c>
      <c r="F66" s="45">
        <v>0</v>
      </c>
      <c r="G66" s="55">
        <v>500</v>
      </c>
    </row>
    <row r="67" spans="1:7" ht="15" customHeight="1">
      <c r="A67" s="121"/>
      <c r="B67" s="84" t="s">
        <v>138</v>
      </c>
      <c r="C67" s="44" t="s">
        <v>79</v>
      </c>
      <c r="D67" s="56">
        <v>676</v>
      </c>
      <c r="E67" s="56">
        <v>1500</v>
      </c>
      <c r="F67" s="56">
        <f>1500-600</f>
        <v>900</v>
      </c>
      <c r="G67" s="49">
        <v>1200</v>
      </c>
    </row>
    <row r="68" spans="1:7" ht="15" customHeight="1">
      <c r="A68" s="121"/>
      <c r="B68" s="84" t="s">
        <v>139</v>
      </c>
      <c r="C68" s="44" t="s">
        <v>16</v>
      </c>
      <c r="D68" s="56">
        <v>1324</v>
      </c>
      <c r="E68" s="56">
        <v>2500</v>
      </c>
      <c r="F68" s="56">
        <f>2500-146-570</f>
        <v>1784</v>
      </c>
      <c r="G68" s="49">
        <v>2600</v>
      </c>
    </row>
    <row r="69" spans="1:7" ht="14.45" customHeight="1">
      <c r="A69" s="121"/>
      <c r="B69" s="102" t="s">
        <v>258</v>
      </c>
      <c r="C69" s="44" t="s">
        <v>224</v>
      </c>
      <c r="D69" s="103">
        <v>0</v>
      </c>
      <c r="E69" s="152">
        <v>200</v>
      </c>
      <c r="F69" s="152">
        <v>200</v>
      </c>
      <c r="G69" s="104">
        <v>400</v>
      </c>
    </row>
    <row r="70" spans="1:7" s="1" customFormat="1" ht="14.85" customHeight="1">
      <c r="A70" s="120"/>
      <c r="B70" s="108" t="s">
        <v>140</v>
      </c>
      <c r="C70" s="105" t="s">
        <v>84</v>
      </c>
      <c r="D70" s="55">
        <v>474</v>
      </c>
      <c r="E70" s="55">
        <v>500</v>
      </c>
      <c r="F70" s="55">
        <v>500</v>
      </c>
      <c r="G70" s="55">
        <v>500</v>
      </c>
    </row>
    <row r="71" spans="1:7" ht="14.45" customHeight="1">
      <c r="A71" s="121"/>
      <c r="B71" s="102" t="s">
        <v>259</v>
      </c>
      <c r="C71" s="105" t="s">
        <v>226</v>
      </c>
      <c r="D71" s="152">
        <v>7</v>
      </c>
      <c r="E71" s="152">
        <v>80</v>
      </c>
      <c r="F71" s="152">
        <v>80</v>
      </c>
      <c r="G71" s="104">
        <v>160</v>
      </c>
    </row>
    <row r="72" spans="1:7" ht="14.45" customHeight="1">
      <c r="A72" s="121"/>
      <c r="B72" s="102" t="s">
        <v>141</v>
      </c>
      <c r="C72" s="77" t="s">
        <v>129</v>
      </c>
      <c r="D72" s="152">
        <v>113</v>
      </c>
      <c r="E72" s="152">
        <v>500</v>
      </c>
      <c r="F72" s="152">
        <v>500</v>
      </c>
      <c r="G72" s="104">
        <v>1100</v>
      </c>
    </row>
    <row r="73" spans="1:7" ht="13.9" customHeight="1">
      <c r="A73" s="121" t="s">
        <v>7</v>
      </c>
      <c r="B73" s="6">
        <v>61</v>
      </c>
      <c r="C73" s="44" t="s">
        <v>255</v>
      </c>
      <c r="D73" s="57">
        <f t="shared" ref="D73:G73" si="3">SUM(D62:D72)</f>
        <v>49386</v>
      </c>
      <c r="E73" s="57">
        <f t="shared" si="3"/>
        <v>55938</v>
      </c>
      <c r="F73" s="57">
        <f t="shared" ref="F73" si="4">SUM(F62:F72)</f>
        <v>53622</v>
      </c>
      <c r="G73" s="57">
        <f t="shared" si="3"/>
        <v>52962</v>
      </c>
    </row>
    <row r="74" spans="1:7" ht="14.45" customHeight="1">
      <c r="A74" s="121" t="s">
        <v>7</v>
      </c>
      <c r="B74" s="62">
        <v>46</v>
      </c>
      <c r="C74" s="77" t="s">
        <v>132</v>
      </c>
      <c r="D74" s="127">
        <f t="shared" ref="D74:G74" si="5">D73</f>
        <v>49386</v>
      </c>
      <c r="E74" s="127">
        <f t="shared" si="5"/>
        <v>55938</v>
      </c>
      <c r="F74" s="127">
        <f t="shared" si="5"/>
        <v>53622</v>
      </c>
      <c r="G74" s="107">
        <f t="shared" si="5"/>
        <v>52962</v>
      </c>
    </row>
    <row r="75" spans="1:7" ht="14.45" customHeight="1">
      <c r="A75" s="121"/>
      <c r="B75" s="62"/>
      <c r="C75" s="77"/>
      <c r="D75" s="22"/>
      <c r="E75" s="22"/>
      <c r="F75" s="22"/>
      <c r="G75" s="22"/>
    </row>
    <row r="76" spans="1:7" ht="14.45" customHeight="1">
      <c r="A76" s="121"/>
      <c r="B76" s="62">
        <v>47</v>
      </c>
      <c r="C76" s="77" t="s">
        <v>142</v>
      </c>
      <c r="D76" s="22"/>
      <c r="E76" s="22"/>
      <c r="F76" s="22"/>
      <c r="G76" s="22"/>
    </row>
    <row r="77" spans="1:7">
      <c r="A77" s="121"/>
      <c r="B77" s="18">
        <v>61</v>
      </c>
      <c r="C77" s="44" t="s">
        <v>143</v>
      </c>
      <c r="D77" s="22"/>
      <c r="E77" s="22"/>
      <c r="F77" s="22"/>
      <c r="G77" s="22"/>
    </row>
    <row r="78" spans="1:7" ht="14.45" customHeight="1">
      <c r="A78" s="121"/>
      <c r="B78" s="84" t="s">
        <v>144</v>
      </c>
      <c r="C78" s="44" t="s">
        <v>13</v>
      </c>
      <c r="D78" s="56">
        <v>15942</v>
      </c>
      <c r="E78" s="56">
        <v>30703</v>
      </c>
      <c r="F78" s="56">
        <v>30703</v>
      </c>
      <c r="G78" s="104">
        <v>25592</v>
      </c>
    </row>
    <row r="79" spans="1:7" ht="14.45" customHeight="1">
      <c r="A79" s="121"/>
      <c r="B79" s="84" t="s">
        <v>145</v>
      </c>
      <c r="C79" s="44" t="s">
        <v>58</v>
      </c>
      <c r="D79" s="56">
        <v>180</v>
      </c>
      <c r="E79" s="56">
        <v>180</v>
      </c>
      <c r="F79" s="56">
        <v>180</v>
      </c>
      <c r="G79" s="104">
        <v>180</v>
      </c>
    </row>
    <row r="80" spans="1:7" s="1" customFormat="1" ht="14.85" customHeight="1">
      <c r="A80" s="120"/>
      <c r="B80" s="108" t="s">
        <v>146</v>
      </c>
      <c r="C80" s="105" t="s">
        <v>71</v>
      </c>
      <c r="D80" s="55">
        <v>787</v>
      </c>
      <c r="E80" s="55">
        <v>756</v>
      </c>
      <c r="F80" s="55">
        <v>756</v>
      </c>
      <c r="G80" s="55">
        <v>1</v>
      </c>
    </row>
    <row r="81" spans="1:7" s="1" customFormat="1" ht="14.85" customHeight="1">
      <c r="A81" s="120"/>
      <c r="B81" s="108" t="s">
        <v>147</v>
      </c>
      <c r="C81" s="105" t="s">
        <v>72</v>
      </c>
      <c r="D81" s="55">
        <v>12213</v>
      </c>
      <c r="E81" s="55">
        <v>3424</v>
      </c>
      <c r="F81" s="55">
        <v>3424</v>
      </c>
      <c r="G81" s="55">
        <v>4217</v>
      </c>
    </row>
    <row r="82" spans="1:7" s="1" customFormat="1" ht="14.85" customHeight="1">
      <c r="A82" s="120"/>
      <c r="B82" s="102" t="s">
        <v>148</v>
      </c>
      <c r="C82" s="105" t="s">
        <v>73</v>
      </c>
      <c r="D82" s="45">
        <v>0</v>
      </c>
      <c r="E82" s="55">
        <v>100</v>
      </c>
      <c r="F82" s="55">
        <v>100</v>
      </c>
      <c r="G82" s="55">
        <v>100</v>
      </c>
    </row>
    <row r="83" spans="1:7" ht="14.45" customHeight="1">
      <c r="A83" s="121"/>
      <c r="B83" s="84" t="s">
        <v>149</v>
      </c>
      <c r="C83" s="44" t="s">
        <v>79</v>
      </c>
      <c r="D83" s="55">
        <v>411</v>
      </c>
      <c r="E83" s="55">
        <v>835</v>
      </c>
      <c r="F83" s="55">
        <v>835</v>
      </c>
      <c r="G83" s="109">
        <v>635</v>
      </c>
    </row>
    <row r="84" spans="1:7" ht="14.45" customHeight="1">
      <c r="A84" s="121"/>
      <c r="B84" s="84" t="s">
        <v>150</v>
      </c>
      <c r="C84" s="44" t="s">
        <v>16</v>
      </c>
      <c r="D84" s="55">
        <v>2875</v>
      </c>
      <c r="E84" s="55">
        <v>3845</v>
      </c>
      <c r="F84" s="55">
        <v>3845</v>
      </c>
      <c r="G84" s="109">
        <v>2500</v>
      </c>
    </row>
    <row r="85" spans="1:7" ht="14.45" customHeight="1">
      <c r="A85" s="121"/>
      <c r="B85" s="102" t="s">
        <v>237</v>
      </c>
      <c r="C85" s="44" t="s">
        <v>224</v>
      </c>
      <c r="D85" s="152">
        <v>472</v>
      </c>
      <c r="E85" s="152">
        <v>1</v>
      </c>
      <c r="F85" s="152">
        <v>1</v>
      </c>
      <c r="G85" s="104">
        <v>1</v>
      </c>
    </row>
    <row r="86" spans="1:7" s="1" customFormat="1" ht="14.85" customHeight="1">
      <c r="A86" s="120"/>
      <c r="B86" s="108" t="s">
        <v>213</v>
      </c>
      <c r="C86" s="105" t="s">
        <v>84</v>
      </c>
      <c r="D86" s="55">
        <v>224</v>
      </c>
      <c r="E86" s="55">
        <v>1</v>
      </c>
      <c r="F86" s="55">
        <v>1</v>
      </c>
      <c r="G86" s="55">
        <v>1</v>
      </c>
    </row>
    <row r="87" spans="1:7" ht="14.45" customHeight="1">
      <c r="A87" s="121"/>
      <c r="B87" s="102" t="s">
        <v>238</v>
      </c>
      <c r="C87" s="105" t="s">
        <v>226</v>
      </c>
      <c r="D87" s="152">
        <v>35</v>
      </c>
      <c r="E87" s="152">
        <v>1</v>
      </c>
      <c r="F87" s="152">
        <v>1</v>
      </c>
      <c r="G87" s="104">
        <v>101</v>
      </c>
    </row>
    <row r="88" spans="1:7" ht="14.45" customHeight="1">
      <c r="A88" s="121"/>
      <c r="B88" s="102" t="s">
        <v>151</v>
      </c>
      <c r="C88" s="77" t="s">
        <v>129</v>
      </c>
      <c r="D88" s="152">
        <v>175</v>
      </c>
      <c r="E88" s="152">
        <v>1</v>
      </c>
      <c r="F88" s="152">
        <v>1</v>
      </c>
      <c r="G88" s="104">
        <v>351</v>
      </c>
    </row>
    <row r="89" spans="1:7" ht="14.45" customHeight="1">
      <c r="A89" s="121"/>
      <c r="B89" s="102" t="s">
        <v>239</v>
      </c>
      <c r="C89" s="77" t="s">
        <v>118</v>
      </c>
      <c r="D89" s="152">
        <v>497</v>
      </c>
      <c r="E89" s="152">
        <v>1</v>
      </c>
      <c r="F89" s="152">
        <v>1</v>
      </c>
      <c r="G89" s="104">
        <v>150</v>
      </c>
    </row>
    <row r="90" spans="1:7">
      <c r="A90" s="121" t="s">
        <v>7</v>
      </c>
      <c r="B90" s="18">
        <v>61</v>
      </c>
      <c r="C90" s="44" t="s">
        <v>143</v>
      </c>
      <c r="D90" s="57">
        <f t="shared" ref="D90:G90" si="6">SUM(D78:D89)</f>
        <v>33811</v>
      </c>
      <c r="E90" s="57">
        <f t="shared" si="6"/>
        <v>39848</v>
      </c>
      <c r="F90" s="57">
        <f t="shared" si="6"/>
        <v>39848</v>
      </c>
      <c r="G90" s="57">
        <f t="shared" si="6"/>
        <v>33829</v>
      </c>
    </row>
    <row r="91" spans="1:7">
      <c r="A91" s="121"/>
      <c r="B91" s="18"/>
      <c r="C91" s="44"/>
      <c r="D91" s="53"/>
      <c r="E91" s="53"/>
      <c r="F91" s="53"/>
      <c r="G91" s="53"/>
    </row>
    <row r="92" spans="1:7" ht="27.6" customHeight="1">
      <c r="A92" s="121"/>
      <c r="B92" s="18">
        <v>62</v>
      </c>
      <c r="C92" s="44" t="s">
        <v>205</v>
      </c>
      <c r="D92" s="22"/>
      <c r="E92" s="22"/>
      <c r="F92" s="22"/>
      <c r="G92" s="22"/>
    </row>
    <row r="93" spans="1:7" ht="14.45" customHeight="1">
      <c r="A93" s="121"/>
      <c r="B93" s="84" t="s">
        <v>206</v>
      </c>
      <c r="C93" s="44" t="s">
        <v>13</v>
      </c>
      <c r="D93" s="56">
        <v>4699</v>
      </c>
      <c r="E93" s="56">
        <v>10032</v>
      </c>
      <c r="F93" s="56">
        <v>10032</v>
      </c>
      <c r="G93" s="104">
        <v>9874</v>
      </c>
    </row>
    <row r="94" spans="1:7" ht="14.45" customHeight="1">
      <c r="A94" s="121"/>
      <c r="B94" s="84" t="s">
        <v>207</v>
      </c>
      <c r="C94" s="44" t="s">
        <v>58</v>
      </c>
      <c r="D94" s="56">
        <v>180</v>
      </c>
      <c r="E94" s="56">
        <v>180</v>
      </c>
      <c r="F94" s="56">
        <v>180</v>
      </c>
      <c r="G94" s="104">
        <v>180</v>
      </c>
    </row>
    <row r="95" spans="1:7" s="1" customFormat="1" ht="14.85" customHeight="1">
      <c r="A95" s="120"/>
      <c r="B95" s="108" t="s">
        <v>208</v>
      </c>
      <c r="C95" s="105" t="s">
        <v>71</v>
      </c>
      <c r="D95" s="55">
        <v>28</v>
      </c>
      <c r="E95" s="55">
        <v>224</v>
      </c>
      <c r="F95" s="55">
        <v>224</v>
      </c>
      <c r="G95" s="55">
        <v>1</v>
      </c>
    </row>
    <row r="96" spans="1:7" s="1" customFormat="1" ht="14.85" customHeight="1">
      <c r="A96" s="120"/>
      <c r="B96" s="108" t="s">
        <v>209</v>
      </c>
      <c r="C96" s="105" t="s">
        <v>72</v>
      </c>
      <c r="D96" s="55">
        <v>3329</v>
      </c>
      <c r="E96" s="55">
        <v>1038</v>
      </c>
      <c r="F96" s="55">
        <v>1038</v>
      </c>
      <c r="G96" s="55">
        <v>1458</v>
      </c>
    </row>
    <row r="97" spans="1:7" s="72" customFormat="1" ht="14.45" customHeight="1">
      <c r="A97" s="156"/>
      <c r="B97" s="161" t="s">
        <v>210</v>
      </c>
      <c r="C97" s="158" t="s">
        <v>79</v>
      </c>
      <c r="D97" s="58">
        <v>29</v>
      </c>
      <c r="E97" s="58">
        <v>100</v>
      </c>
      <c r="F97" s="58">
        <v>100</v>
      </c>
      <c r="G97" s="160">
        <v>200</v>
      </c>
    </row>
    <row r="98" spans="1:7" ht="14.45" customHeight="1">
      <c r="A98" s="121"/>
      <c r="B98" s="84" t="s">
        <v>211</v>
      </c>
      <c r="C98" s="44" t="s">
        <v>16</v>
      </c>
      <c r="D98" s="55">
        <v>144</v>
      </c>
      <c r="E98" s="55">
        <v>145</v>
      </c>
      <c r="F98" s="55">
        <v>145</v>
      </c>
      <c r="G98" s="109">
        <v>200</v>
      </c>
    </row>
    <row r="99" spans="1:7" s="72" customFormat="1" ht="14.45" customHeight="1">
      <c r="A99" s="121"/>
      <c r="B99" s="84" t="s">
        <v>252</v>
      </c>
      <c r="C99" s="44" t="s">
        <v>224</v>
      </c>
      <c r="D99" s="45">
        <v>0</v>
      </c>
      <c r="E99" s="55">
        <v>1</v>
      </c>
      <c r="F99" s="55">
        <v>1</v>
      </c>
      <c r="G99" s="109">
        <v>101</v>
      </c>
    </row>
    <row r="100" spans="1:7" s="119" customFormat="1" ht="14.85" customHeight="1">
      <c r="A100" s="120"/>
      <c r="B100" s="108" t="s">
        <v>212</v>
      </c>
      <c r="C100" s="105" t="s">
        <v>84</v>
      </c>
      <c r="D100" s="45">
        <v>0</v>
      </c>
      <c r="E100" s="55">
        <v>1</v>
      </c>
      <c r="F100" s="55">
        <v>1</v>
      </c>
      <c r="G100" s="55">
        <v>1</v>
      </c>
    </row>
    <row r="101" spans="1:7" s="119" customFormat="1" ht="14.85" customHeight="1">
      <c r="A101" s="120"/>
      <c r="B101" s="102" t="s">
        <v>253</v>
      </c>
      <c r="C101" s="105" t="s">
        <v>226</v>
      </c>
      <c r="D101" s="45">
        <v>0</v>
      </c>
      <c r="E101" s="55">
        <v>1</v>
      </c>
      <c r="F101" s="55">
        <v>1</v>
      </c>
      <c r="G101" s="55">
        <v>11</v>
      </c>
    </row>
    <row r="102" spans="1:7" ht="14.45" customHeight="1">
      <c r="A102" s="121"/>
      <c r="B102" s="102" t="s">
        <v>214</v>
      </c>
      <c r="C102" s="77" t="s">
        <v>129</v>
      </c>
      <c r="D102" s="103">
        <v>0</v>
      </c>
      <c r="E102" s="152">
        <v>1</v>
      </c>
      <c r="F102" s="152">
        <v>1</v>
      </c>
      <c r="G102" s="104">
        <v>101</v>
      </c>
    </row>
    <row r="103" spans="1:7" ht="14.45" customHeight="1">
      <c r="A103" s="121"/>
      <c r="B103" s="102" t="s">
        <v>254</v>
      </c>
      <c r="C103" s="77" t="s">
        <v>118</v>
      </c>
      <c r="D103" s="103">
        <v>0</v>
      </c>
      <c r="E103" s="152">
        <v>1</v>
      </c>
      <c r="F103" s="152">
        <v>1</v>
      </c>
      <c r="G103" s="104">
        <v>50</v>
      </c>
    </row>
    <row r="104" spans="1:7" ht="25.5">
      <c r="A104" s="121" t="s">
        <v>7</v>
      </c>
      <c r="B104" s="18">
        <v>62</v>
      </c>
      <c r="C104" s="44" t="s">
        <v>205</v>
      </c>
      <c r="D104" s="57">
        <f t="shared" ref="D104:G104" si="7">SUM(D93:D103)</f>
        <v>8409</v>
      </c>
      <c r="E104" s="57">
        <f t="shared" si="7"/>
        <v>11724</v>
      </c>
      <c r="F104" s="57">
        <f t="shared" ref="F104" si="8">SUM(F93:F103)</f>
        <v>11724</v>
      </c>
      <c r="G104" s="57">
        <f t="shared" si="7"/>
        <v>12177</v>
      </c>
    </row>
    <row r="105" spans="1:7" ht="14.45" customHeight="1">
      <c r="A105" s="121" t="s">
        <v>7</v>
      </c>
      <c r="B105" s="62">
        <v>47</v>
      </c>
      <c r="C105" s="77" t="s">
        <v>142</v>
      </c>
      <c r="D105" s="127">
        <f t="shared" ref="D105:G105" si="9">D90+D104</f>
        <v>42220</v>
      </c>
      <c r="E105" s="127">
        <f t="shared" si="9"/>
        <v>51572</v>
      </c>
      <c r="F105" s="127">
        <f t="shared" si="9"/>
        <v>51572</v>
      </c>
      <c r="G105" s="107">
        <f t="shared" si="9"/>
        <v>46006</v>
      </c>
    </row>
    <row r="106" spans="1:7" ht="14.45" customHeight="1">
      <c r="A106" s="121"/>
      <c r="B106" s="62"/>
      <c r="C106" s="77"/>
      <c r="D106" s="22"/>
      <c r="E106" s="22"/>
      <c r="F106" s="22"/>
      <c r="G106" s="22"/>
    </row>
    <row r="107" spans="1:7" ht="14.45" customHeight="1">
      <c r="A107" s="121"/>
      <c r="B107" s="62">
        <v>48</v>
      </c>
      <c r="C107" s="77" t="s">
        <v>152</v>
      </c>
      <c r="D107" s="22"/>
      <c r="E107" s="22"/>
      <c r="F107" s="22"/>
      <c r="G107" s="22"/>
    </row>
    <row r="108" spans="1:7" ht="14.45" customHeight="1">
      <c r="A108" s="121"/>
      <c r="B108" s="18">
        <v>61</v>
      </c>
      <c r="C108" s="44" t="s">
        <v>153</v>
      </c>
      <c r="D108" s="22"/>
      <c r="E108" s="22"/>
      <c r="F108" s="22"/>
      <c r="G108" s="22"/>
    </row>
    <row r="109" spans="1:7" ht="15" customHeight="1">
      <c r="A109" s="121"/>
      <c r="B109" s="84" t="s">
        <v>154</v>
      </c>
      <c r="C109" s="44" t="s">
        <v>13</v>
      </c>
      <c r="D109" s="55">
        <v>49888</v>
      </c>
      <c r="E109" s="55">
        <v>83067</v>
      </c>
      <c r="F109" s="55">
        <v>83067</v>
      </c>
      <c r="G109" s="49">
        <v>85400</v>
      </c>
    </row>
    <row r="110" spans="1:7" ht="15" customHeight="1">
      <c r="A110" s="121"/>
      <c r="B110" s="84" t="s">
        <v>155</v>
      </c>
      <c r="C110" s="44" t="s">
        <v>58</v>
      </c>
      <c r="D110" s="55">
        <v>1182</v>
      </c>
      <c r="E110" s="55">
        <v>1000</v>
      </c>
      <c r="F110" s="55">
        <v>1000</v>
      </c>
      <c r="G110" s="49">
        <v>1340</v>
      </c>
    </row>
    <row r="111" spans="1:7" s="1" customFormat="1" ht="14.85" customHeight="1">
      <c r="A111" s="120"/>
      <c r="B111" s="108" t="s">
        <v>156</v>
      </c>
      <c r="C111" s="105" t="s">
        <v>71</v>
      </c>
      <c r="D111" s="55">
        <v>1968</v>
      </c>
      <c r="E111" s="55">
        <v>2399</v>
      </c>
      <c r="F111" s="55">
        <v>2399</v>
      </c>
      <c r="G111" s="55">
        <v>1</v>
      </c>
    </row>
    <row r="112" spans="1:7" s="1" customFormat="1" ht="14.85" customHeight="1">
      <c r="A112" s="120"/>
      <c r="B112" s="108" t="s">
        <v>157</v>
      </c>
      <c r="C112" s="105" t="s">
        <v>72</v>
      </c>
      <c r="D112" s="55">
        <v>44160</v>
      </c>
      <c r="E112" s="55">
        <v>10944</v>
      </c>
      <c r="F112" s="55">
        <v>10944</v>
      </c>
      <c r="G112" s="55">
        <v>12182</v>
      </c>
    </row>
    <row r="113" spans="1:7" s="1" customFormat="1" ht="14.85" customHeight="1">
      <c r="A113" s="120"/>
      <c r="B113" s="102" t="s">
        <v>162</v>
      </c>
      <c r="C113" s="105" t="s">
        <v>73</v>
      </c>
      <c r="D113" s="55">
        <v>76</v>
      </c>
      <c r="E113" s="55">
        <v>200</v>
      </c>
      <c r="F113" s="55">
        <v>200</v>
      </c>
      <c r="G113" s="55">
        <v>200</v>
      </c>
    </row>
    <row r="114" spans="1:7" ht="15" customHeight="1">
      <c r="A114" s="121"/>
      <c r="B114" s="84" t="s">
        <v>158</v>
      </c>
      <c r="C114" s="44" t="s">
        <v>79</v>
      </c>
      <c r="D114" s="55">
        <v>2000</v>
      </c>
      <c r="E114" s="55">
        <v>1850</v>
      </c>
      <c r="F114" s="55">
        <v>1850</v>
      </c>
      <c r="G114" s="49">
        <v>1800</v>
      </c>
    </row>
    <row r="115" spans="1:7" ht="15" customHeight="1">
      <c r="A115" s="121"/>
      <c r="B115" s="84" t="s">
        <v>159</v>
      </c>
      <c r="C115" s="44" t="s">
        <v>16</v>
      </c>
      <c r="D115" s="56">
        <v>5645</v>
      </c>
      <c r="E115" s="56">
        <v>6495</v>
      </c>
      <c r="F115" s="56">
        <v>6495</v>
      </c>
      <c r="G115" s="49">
        <v>6000</v>
      </c>
    </row>
    <row r="116" spans="1:7" ht="15" customHeight="1">
      <c r="A116" s="121"/>
      <c r="B116" s="84" t="s">
        <v>240</v>
      </c>
      <c r="C116" s="44" t="s">
        <v>224</v>
      </c>
      <c r="D116" s="29">
        <v>0</v>
      </c>
      <c r="E116" s="56">
        <v>1</v>
      </c>
      <c r="F116" s="56">
        <v>1</v>
      </c>
      <c r="G116" s="49">
        <v>1</v>
      </c>
    </row>
    <row r="117" spans="1:7" s="1" customFormat="1" ht="14.85" customHeight="1">
      <c r="A117" s="120"/>
      <c r="B117" s="108" t="s">
        <v>160</v>
      </c>
      <c r="C117" s="105" t="s">
        <v>84</v>
      </c>
      <c r="D117" s="45">
        <v>0</v>
      </c>
      <c r="E117" s="55">
        <v>1</v>
      </c>
      <c r="F117" s="55">
        <v>1</v>
      </c>
      <c r="G117" s="55">
        <v>1</v>
      </c>
    </row>
    <row r="118" spans="1:7" s="1" customFormat="1" ht="14.85" customHeight="1">
      <c r="A118" s="120"/>
      <c r="B118" s="108" t="s">
        <v>241</v>
      </c>
      <c r="C118" s="105" t="s">
        <v>226</v>
      </c>
      <c r="D118" s="45">
        <v>0</v>
      </c>
      <c r="E118" s="55">
        <v>1</v>
      </c>
      <c r="F118" s="55">
        <v>1</v>
      </c>
      <c r="G118" s="55">
        <v>1</v>
      </c>
    </row>
    <row r="119" spans="1:7" s="1" customFormat="1" ht="14.85" customHeight="1">
      <c r="A119" s="120"/>
      <c r="B119" s="108" t="s">
        <v>161</v>
      </c>
      <c r="C119" s="77" t="s">
        <v>129</v>
      </c>
      <c r="D119" s="103">
        <v>0</v>
      </c>
      <c r="E119" s="152">
        <v>1</v>
      </c>
      <c r="F119" s="152">
        <v>1</v>
      </c>
      <c r="G119" s="104">
        <v>1</v>
      </c>
    </row>
    <row r="120" spans="1:7" s="1" customFormat="1" ht="14.85" customHeight="1">
      <c r="A120" s="120"/>
      <c r="B120" s="108" t="s">
        <v>242</v>
      </c>
      <c r="C120" s="77" t="s">
        <v>118</v>
      </c>
      <c r="D120" s="103">
        <v>0</v>
      </c>
      <c r="E120" s="152">
        <v>1</v>
      </c>
      <c r="F120" s="152">
        <v>1</v>
      </c>
      <c r="G120" s="104">
        <v>1</v>
      </c>
    </row>
    <row r="121" spans="1:7" ht="14.45" customHeight="1">
      <c r="A121" s="121" t="s">
        <v>7</v>
      </c>
      <c r="B121" s="18">
        <v>61</v>
      </c>
      <c r="C121" s="44" t="s">
        <v>153</v>
      </c>
      <c r="D121" s="127">
        <f t="shared" ref="D121:G121" si="10">SUM(D109:D120)</f>
        <v>104919</v>
      </c>
      <c r="E121" s="127">
        <f t="shared" si="10"/>
        <v>105960</v>
      </c>
      <c r="F121" s="127">
        <f t="shared" ref="F121" si="11">SUM(F109:F120)</f>
        <v>105960</v>
      </c>
      <c r="G121" s="107">
        <f t="shared" si="10"/>
        <v>106928</v>
      </c>
    </row>
    <row r="122" spans="1:7" ht="14.45" customHeight="1">
      <c r="A122" s="121" t="s">
        <v>7</v>
      </c>
      <c r="B122" s="62">
        <v>48</v>
      </c>
      <c r="C122" s="77" t="s">
        <v>152</v>
      </c>
      <c r="D122" s="127">
        <f t="shared" ref="D122:G122" si="12">D121</f>
        <v>104919</v>
      </c>
      <c r="E122" s="127">
        <f t="shared" si="12"/>
        <v>105960</v>
      </c>
      <c r="F122" s="127">
        <f t="shared" ref="F122" si="13">F121</f>
        <v>105960</v>
      </c>
      <c r="G122" s="107">
        <f t="shared" si="12"/>
        <v>106928</v>
      </c>
    </row>
    <row r="123" spans="1:7" ht="14.45" customHeight="1">
      <c r="A123" s="121"/>
      <c r="B123" s="62"/>
      <c r="C123" s="77"/>
      <c r="D123" s="22"/>
      <c r="E123" s="22"/>
      <c r="F123" s="22"/>
      <c r="G123" s="22"/>
    </row>
    <row r="124" spans="1:7" ht="14.45" customHeight="1">
      <c r="A124" s="121"/>
      <c r="B124" s="62">
        <v>49</v>
      </c>
      <c r="C124" s="77" t="s">
        <v>173</v>
      </c>
      <c r="D124" s="22"/>
      <c r="E124" s="22"/>
      <c r="F124" s="22"/>
      <c r="G124" s="22"/>
    </row>
    <row r="125" spans="1:7" ht="14.45" customHeight="1">
      <c r="A125" s="121"/>
      <c r="B125" s="18">
        <v>61</v>
      </c>
      <c r="C125" s="44" t="s">
        <v>163</v>
      </c>
      <c r="D125" s="22"/>
      <c r="E125" s="22"/>
      <c r="F125" s="22"/>
      <c r="G125" s="22"/>
    </row>
    <row r="126" spans="1:7" ht="15" customHeight="1">
      <c r="A126" s="121"/>
      <c r="B126" s="84" t="s">
        <v>164</v>
      </c>
      <c r="C126" s="44" t="s">
        <v>13</v>
      </c>
      <c r="D126" s="55">
        <v>5605</v>
      </c>
      <c r="E126" s="55">
        <v>25780</v>
      </c>
      <c r="F126" s="55">
        <v>25780</v>
      </c>
      <c r="G126" s="49">
        <v>34377</v>
      </c>
    </row>
    <row r="127" spans="1:7" ht="15" customHeight="1">
      <c r="A127" s="121"/>
      <c r="B127" s="84" t="s">
        <v>165</v>
      </c>
      <c r="C127" s="44" t="s">
        <v>58</v>
      </c>
      <c r="D127" s="55">
        <v>509</v>
      </c>
      <c r="E127" s="55">
        <v>2408</v>
      </c>
      <c r="F127" s="55">
        <v>2408</v>
      </c>
      <c r="G127" s="49">
        <v>1890</v>
      </c>
    </row>
    <row r="128" spans="1:7" s="1" customFormat="1" ht="14.85" customHeight="1">
      <c r="A128" s="120"/>
      <c r="B128" s="108" t="s">
        <v>166</v>
      </c>
      <c r="C128" s="105" t="s">
        <v>71</v>
      </c>
      <c r="D128" s="55">
        <v>400</v>
      </c>
      <c r="E128" s="55">
        <v>706</v>
      </c>
      <c r="F128" s="55">
        <v>706</v>
      </c>
      <c r="G128" s="55">
        <v>1</v>
      </c>
    </row>
    <row r="129" spans="1:7" s="1" customFormat="1" ht="14.85" customHeight="1">
      <c r="A129" s="120"/>
      <c r="B129" s="108" t="s">
        <v>167</v>
      </c>
      <c r="C129" s="105" t="s">
        <v>72</v>
      </c>
      <c r="D129" s="55">
        <v>4572</v>
      </c>
      <c r="E129" s="55">
        <v>4529</v>
      </c>
      <c r="F129" s="55">
        <v>4529</v>
      </c>
      <c r="G129" s="55">
        <v>6312</v>
      </c>
    </row>
    <row r="130" spans="1:7" s="1" customFormat="1" ht="14.85" customHeight="1">
      <c r="A130" s="120"/>
      <c r="B130" s="102" t="s">
        <v>168</v>
      </c>
      <c r="C130" s="105" t="s">
        <v>73</v>
      </c>
      <c r="D130" s="55">
        <v>81</v>
      </c>
      <c r="E130" s="55">
        <v>50</v>
      </c>
      <c r="F130" s="55">
        <v>50</v>
      </c>
      <c r="G130" s="55">
        <v>500</v>
      </c>
    </row>
    <row r="131" spans="1:7" ht="15" customHeight="1">
      <c r="A131" s="121"/>
      <c r="B131" s="84" t="s">
        <v>169</v>
      </c>
      <c r="C131" s="44" t="s">
        <v>79</v>
      </c>
      <c r="D131" s="55">
        <v>250</v>
      </c>
      <c r="E131" s="55">
        <v>250</v>
      </c>
      <c r="F131" s="55">
        <v>250</v>
      </c>
      <c r="G131" s="49">
        <v>400</v>
      </c>
    </row>
    <row r="132" spans="1:7" ht="15" customHeight="1">
      <c r="A132" s="121"/>
      <c r="B132" s="84" t="s">
        <v>170</v>
      </c>
      <c r="C132" s="44" t="s">
        <v>16</v>
      </c>
      <c r="D132" s="56">
        <v>695</v>
      </c>
      <c r="E132" s="56">
        <v>695</v>
      </c>
      <c r="F132" s="56">
        <v>695</v>
      </c>
      <c r="G132" s="49">
        <v>1000</v>
      </c>
    </row>
    <row r="133" spans="1:7" ht="14.45" customHeight="1">
      <c r="A133" s="121"/>
      <c r="B133" s="102" t="s">
        <v>228</v>
      </c>
      <c r="C133" s="44" t="s">
        <v>224</v>
      </c>
      <c r="D133" s="152">
        <v>179</v>
      </c>
      <c r="E133" s="152">
        <v>1</v>
      </c>
      <c r="F133" s="152">
        <v>1</v>
      </c>
      <c r="G133" s="104">
        <v>1</v>
      </c>
    </row>
    <row r="134" spans="1:7" ht="14.45" customHeight="1">
      <c r="A134" s="121"/>
      <c r="B134" s="102" t="s">
        <v>171</v>
      </c>
      <c r="C134" s="105" t="s">
        <v>84</v>
      </c>
      <c r="D134" s="152">
        <v>200</v>
      </c>
      <c r="E134" s="152">
        <v>1</v>
      </c>
      <c r="F134" s="152">
        <v>1</v>
      </c>
      <c r="G134" s="104">
        <v>1</v>
      </c>
    </row>
    <row r="135" spans="1:7" ht="14.45" customHeight="1">
      <c r="A135" s="121"/>
      <c r="B135" s="102" t="s">
        <v>229</v>
      </c>
      <c r="C135" s="105" t="s">
        <v>226</v>
      </c>
      <c r="D135" s="103">
        <v>0</v>
      </c>
      <c r="E135" s="152">
        <v>1</v>
      </c>
      <c r="F135" s="152">
        <v>1</v>
      </c>
      <c r="G135" s="104">
        <v>101</v>
      </c>
    </row>
    <row r="136" spans="1:7" ht="14.45" customHeight="1">
      <c r="A136" s="121"/>
      <c r="B136" s="102" t="s">
        <v>172</v>
      </c>
      <c r="C136" s="77" t="s">
        <v>129</v>
      </c>
      <c r="D136" s="152">
        <v>81</v>
      </c>
      <c r="E136" s="152">
        <v>1</v>
      </c>
      <c r="F136" s="152">
        <v>1</v>
      </c>
      <c r="G136" s="104">
        <v>701</v>
      </c>
    </row>
    <row r="137" spans="1:7" ht="14.45" customHeight="1">
      <c r="A137" s="121"/>
      <c r="B137" s="102" t="s">
        <v>230</v>
      </c>
      <c r="C137" s="77" t="s">
        <v>118</v>
      </c>
      <c r="D137" s="152">
        <v>51</v>
      </c>
      <c r="E137" s="152">
        <v>1</v>
      </c>
      <c r="F137" s="152">
        <v>1</v>
      </c>
      <c r="G137" s="104">
        <v>500</v>
      </c>
    </row>
    <row r="138" spans="1:7" ht="14.45" customHeight="1">
      <c r="A138" s="121" t="s">
        <v>7</v>
      </c>
      <c r="B138" s="18">
        <v>61</v>
      </c>
      <c r="C138" s="44" t="s">
        <v>163</v>
      </c>
      <c r="D138" s="127">
        <f t="shared" ref="D138:G138" si="14">SUM(D126:D137)</f>
        <v>12623</v>
      </c>
      <c r="E138" s="127">
        <f t="shared" si="14"/>
        <v>34423</v>
      </c>
      <c r="F138" s="127">
        <f t="shared" ref="F138" si="15">SUM(F126:F137)</f>
        <v>34423</v>
      </c>
      <c r="G138" s="107">
        <f t="shared" si="14"/>
        <v>45784</v>
      </c>
    </row>
    <row r="139" spans="1:7" ht="9.9499999999999993" customHeight="1">
      <c r="A139" s="121"/>
      <c r="B139" s="18"/>
      <c r="C139" s="44"/>
      <c r="D139" s="110"/>
      <c r="E139" s="110"/>
      <c r="F139" s="110"/>
      <c r="G139" s="110"/>
    </row>
    <row r="140" spans="1:7" ht="27.95" customHeight="1">
      <c r="A140" s="121"/>
      <c r="B140" s="18">
        <v>62</v>
      </c>
      <c r="C140" s="44" t="s">
        <v>194</v>
      </c>
      <c r="D140" s="69"/>
      <c r="E140" s="69"/>
      <c r="F140" s="69"/>
      <c r="G140" s="69"/>
    </row>
    <row r="141" spans="1:7" s="72" customFormat="1" ht="14.45" customHeight="1">
      <c r="A141" s="156"/>
      <c r="B141" s="162" t="s">
        <v>185</v>
      </c>
      <c r="C141" s="158" t="s">
        <v>13</v>
      </c>
      <c r="D141" s="46">
        <v>0</v>
      </c>
      <c r="E141" s="58">
        <v>1</v>
      </c>
      <c r="F141" s="58">
        <v>1</v>
      </c>
      <c r="G141" s="163">
        <v>1</v>
      </c>
    </row>
    <row r="142" spans="1:7" ht="14.45" customHeight="1">
      <c r="A142" s="121"/>
      <c r="B142" s="18" t="s">
        <v>186</v>
      </c>
      <c r="C142" s="44" t="s">
        <v>58</v>
      </c>
      <c r="D142" s="45">
        <v>0</v>
      </c>
      <c r="E142" s="55">
        <v>1</v>
      </c>
      <c r="F142" s="55">
        <v>1</v>
      </c>
      <c r="G142" s="49">
        <v>1</v>
      </c>
    </row>
    <row r="143" spans="1:7" ht="14.45" customHeight="1">
      <c r="A143" s="121"/>
      <c r="B143" s="18" t="s">
        <v>187</v>
      </c>
      <c r="C143" s="105" t="s">
        <v>71</v>
      </c>
      <c r="D143" s="45">
        <v>0</v>
      </c>
      <c r="E143" s="55">
        <v>1</v>
      </c>
      <c r="F143" s="55">
        <v>1</v>
      </c>
      <c r="G143" s="55">
        <v>1</v>
      </c>
    </row>
    <row r="144" spans="1:7" s="72" customFormat="1" ht="14.45" customHeight="1">
      <c r="A144" s="121"/>
      <c r="B144" s="18" t="s">
        <v>188</v>
      </c>
      <c r="C144" s="105" t="s">
        <v>72</v>
      </c>
      <c r="D144" s="45">
        <v>0</v>
      </c>
      <c r="E144" s="55">
        <v>1</v>
      </c>
      <c r="F144" s="55">
        <v>1</v>
      </c>
      <c r="G144" s="55">
        <v>1</v>
      </c>
    </row>
    <row r="145" spans="1:7" s="72" customFormat="1" ht="14.45" customHeight="1">
      <c r="A145" s="121"/>
      <c r="B145" s="18" t="s">
        <v>189</v>
      </c>
      <c r="C145" s="105" t="s">
        <v>73</v>
      </c>
      <c r="D145" s="45">
        <v>0</v>
      </c>
      <c r="E145" s="55">
        <v>1</v>
      </c>
      <c r="F145" s="55">
        <v>1</v>
      </c>
      <c r="G145" s="55">
        <v>1</v>
      </c>
    </row>
    <row r="146" spans="1:7" s="72" customFormat="1" ht="14.45" customHeight="1">
      <c r="A146" s="121"/>
      <c r="B146" s="18" t="s">
        <v>190</v>
      </c>
      <c r="C146" s="44" t="s">
        <v>79</v>
      </c>
      <c r="D146" s="45">
        <v>0</v>
      </c>
      <c r="E146" s="55">
        <v>250</v>
      </c>
      <c r="F146" s="55">
        <v>250</v>
      </c>
      <c r="G146" s="49">
        <v>250</v>
      </c>
    </row>
    <row r="147" spans="1:7" ht="14.45" customHeight="1">
      <c r="A147" s="121"/>
      <c r="B147" s="18" t="s">
        <v>191</v>
      </c>
      <c r="C147" s="44" t="s">
        <v>16</v>
      </c>
      <c r="D147" s="29">
        <v>0</v>
      </c>
      <c r="E147" s="56">
        <v>695</v>
      </c>
      <c r="F147" s="56">
        <v>695</v>
      </c>
      <c r="G147" s="49">
        <v>500</v>
      </c>
    </row>
    <row r="148" spans="1:7" ht="14.45" customHeight="1">
      <c r="A148" s="121"/>
      <c r="B148" s="102" t="s">
        <v>231</v>
      </c>
      <c r="C148" s="44" t="s">
        <v>224</v>
      </c>
      <c r="D148" s="103">
        <v>0</v>
      </c>
      <c r="E148" s="152">
        <v>1</v>
      </c>
      <c r="F148" s="152">
        <v>1</v>
      </c>
      <c r="G148" s="104">
        <v>1</v>
      </c>
    </row>
    <row r="149" spans="1:7" ht="14.45" customHeight="1">
      <c r="A149" s="121"/>
      <c r="B149" s="102" t="s">
        <v>192</v>
      </c>
      <c r="C149" s="105" t="s">
        <v>84</v>
      </c>
      <c r="D149" s="103">
        <v>0</v>
      </c>
      <c r="E149" s="152">
        <v>1</v>
      </c>
      <c r="F149" s="152">
        <v>1</v>
      </c>
      <c r="G149" s="104">
        <v>1</v>
      </c>
    </row>
    <row r="150" spans="1:7" ht="14.45" customHeight="1">
      <c r="A150" s="121"/>
      <c r="B150" s="102" t="s">
        <v>232</v>
      </c>
      <c r="C150" s="105" t="s">
        <v>226</v>
      </c>
      <c r="D150" s="103">
        <v>0</v>
      </c>
      <c r="E150" s="152">
        <v>1</v>
      </c>
      <c r="F150" s="152">
        <v>1</v>
      </c>
      <c r="G150" s="104">
        <v>1</v>
      </c>
    </row>
    <row r="151" spans="1:7" ht="14.45" customHeight="1">
      <c r="A151" s="121"/>
      <c r="B151" s="102" t="s">
        <v>193</v>
      </c>
      <c r="C151" s="77" t="s">
        <v>129</v>
      </c>
      <c r="D151" s="103">
        <v>0</v>
      </c>
      <c r="E151" s="152">
        <v>1</v>
      </c>
      <c r="F151" s="152">
        <v>1</v>
      </c>
      <c r="G151" s="104">
        <v>1</v>
      </c>
    </row>
    <row r="152" spans="1:7" ht="14.45" customHeight="1">
      <c r="A152" s="121"/>
      <c r="B152" s="102" t="s">
        <v>233</v>
      </c>
      <c r="C152" s="77" t="s">
        <v>118</v>
      </c>
      <c r="D152" s="103">
        <v>0</v>
      </c>
      <c r="E152" s="152">
        <v>1</v>
      </c>
      <c r="F152" s="152">
        <v>1</v>
      </c>
      <c r="G152" s="104">
        <v>1</v>
      </c>
    </row>
    <row r="153" spans="1:7" ht="25.5">
      <c r="A153" s="121" t="s">
        <v>7</v>
      </c>
      <c r="B153" s="18">
        <v>62</v>
      </c>
      <c r="C153" s="44" t="s">
        <v>194</v>
      </c>
      <c r="D153" s="106">
        <f t="shared" ref="D153:G153" si="16">SUM(D141:D152)</f>
        <v>0</v>
      </c>
      <c r="E153" s="127">
        <f t="shared" si="16"/>
        <v>955</v>
      </c>
      <c r="F153" s="127">
        <f t="shared" ref="F153" si="17">SUM(F141:F152)</f>
        <v>955</v>
      </c>
      <c r="G153" s="107">
        <f t="shared" si="16"/>
        <v>760</v>
      </c>
    </row>
    <row r="154" spans="1:7" ht="9" customHeight="1">
      <c r="A154" s="121"/>
      <c r="B154" s="18"/>
      <c r="C154" s="44"/>
      <c r="D154" s="69"/>
      <c r="E154" s="69"/>
      <c r="F154" s="69"/>
      <c r="G154" s="69"/>
    </row>
    <row r="155" spans="1:7" ht="29.45" customHeight="1">
      <c r="A155" s="121"/>
      <c r="B155" s="18">
        <v>63</v>
      </c>
      <c r="C155" s="44" t="s">
        <v>195</v>
      </c>
      <c r="D155" s="69"/>
      <c r="E155" s="69"/>
      <c r="F155" s="69"/>
      <c r="G155" s="69"/>
    </row>
    <row r="156" spans="1:7" ht="14.45" customHeight="1">
      <c r="A156" s="121"/>
      <c r="B156" s="18" t="s">
        <v>196</v>
      </c>
      <c r="C156" s="44" t="s">
        <v>13</v>
      </c>
      <c r="D156" s="45">
        <v>0</v>
      </c>
      <c r="E156" s="55">
        <v>1</v>
      </c>
      <c r="F156" s="55">
        <v>1</v>
      </c>
      <c r="G156" s="49">
        <v>1</v>
      </c>
    </row>
    <row r="157" spans="1:7" ht="14.45" customHeight="1">
      <c r="A157" s="121"/>
      <c r="B157" s="18" t="s">
        <v>197</v>
      </c>
      <c r="C157" s="44" t="s">
        <v>58</v>
      </c>
      <c r="D157" s="45">
        <v>0</v>
      </c>
      <c r="E157" s="55">
        <v>1</v>
      </c>
      <c r="F157" s="55">
        <v>1</v>
      </c>
      <c r="G157" s="49">
        <v>1</v>
      </c>
    </row>
    <row r="158" spans="1:7" ht="14.45" customHeight="1">
      <c r="A158" s="121"/>
      <c r="B158" s="18" t="s">
        <v>198</v>
      </c>
      <c r="C158" s="105" t="s">
        <v>71</v>
      </c>
      <c r="D158" s="45">
        <v>0</v>
      </c>
      <c r="E158" s="55">
        <v>1</v>
      </c>
      <c r="F158" s="55">
        <v>1</v>
      </c>
      <c r="G158" s="55">
        <v>1</v>
      </c>
    </row>
    <row r="159" spans="1:7" ht="14.45" customHeight="1">
      <c r="A159" s="121"/>
      <c r="B159" s="18" t="s">
        <v>199</v>
      </c>
      <c r="C159" s="105" t="s">
        <v>72</v>
      </c>
      <c r="D159" s="45">
        <v>0</v>
      </c>
      <c r="E159" s="55">
        <v>1</v>
      </c>
      <c r="F159" s="55">
        <v>1</v>
      </c>
      <c r="G159" s="55">
        <v>1</v>
      </c>
    </row>
    <row r="160" spans="1:7" ht="14.45" customHeight="1">
      <c r="A160" s="121"/>
      <c r="B160" s="18" t="s">
        <v>200</v>
      </c>
      <c r="C160" s="105" t="s">
        <v>73</v>
      </c>
      <c r="D160" s="45">
        <v>0</v>
      </c>
      <c r="E160" s="55">
        <v>1</v>
      </c>
      <c r="F160" s="55">
        <v>1</v>
      </c>
      <c r="G160" s="55">
        <v>1</v>
      </c>
    </row>
    <row r="161" spans="1:7" ht="14.45" customHeight="1">
      <c r="A161" s="121"/>
      <c r="B161" s="18" t="s">
        <v>201</v>
      </c>
      <c r="C161" s="44" t="s">
        <v>79</v>
      </c>
      <c r="D161" s="45">
        <v>0</v>
      </c>
      <c r="E161" s="55">
        <v>250</v>
      </c>
      <c r="F161" s="55">
        <v>250</v>
      </c>
      <c r="G161" s="49">
        <v>250</v>
      </c>
    </row>
    <row r="162" spans="1:7" ht="14.45" customHeight="1">
      <c r="A162" s="121"/>
      <c r="B162" s="18" t="s">
        <v>202</v>
      </c>
      <c r="C162" s="44" t="s">
        <v>16</v>
      </c>
      <c r="D162" s="29">
        <v>0</v>
      </c>
      <c r="E162" s="56">
        <v>695</v>
      </c>
      <c r="F162" s="56">
        <v>695</v>
      </c>
      <c r="G162" s="49">
        <v>500</v>
      </c>
    </row>
    <row r="163" spans="1:7" ht="14.45" customHeight="1">
      <c r="A163" s="121"/>
      <c r="B163" s="102" t="s">
        <v>234</v>
      </c>
      <c r="C163" s="44" t="s">
        <v>224</v>
      </c>
      <c r="D163" s="103">
        <v>0</v>
      </c>
      <c r="E163" s="152">
        <v>1</v>
      </c>
      <c r="F163" s="152">
        <v>1</v>
      </c>
      <c r="G163" s="104">
        <v>1</v>
      </c>
    </row>
    <row r="164" spans="1:7" ht="14.45" customHeight="1">
      <c r="A164" s="121"/>
      <c r="B164" s="102" t="s">
        <v>203</v>
      </c>
      <c r="C164" s="105" t="s">
        <v>84</v>
      </c>
      <c r="D164" s="103">
        <v>0</v>
      </c>
      <c r="E164" s="152">
        <v>1</v>
      </c>
      <c r="F164" s="152">
        <v>1</v>
      </c>
      <c r="G164" s="104">
        <v>1</v>
      </c>
    </row>
    <row r="165" spans="1:7" ht="14.45" customHeight="1">
      <c r="A165" s="121"/>
      <c r="B165" s="102" t="s">
        <v>235</v>
      </c>
      <c r="C165" s="105" t="s">
        <v>226</v>
      </c>
      <c r="D165" s="103">
        <v>0</v>
      </c>
      <c r="E165" s="152">
        <v>1</v>
      </c>
      <c r="F165" s="152">
        <v>1</v>
      </c>
      <c r="G165" s="104">
        <v>1</v>
      </c>
    </row>
    <row r="166" spans="1:7" ht="14.45" customHeight="1">
      <c r="A166" s="121"/>
      <c r="B166" s="102" t="s">
        <v>204</v>
      </c>
      <c r="C166" s="77" t="s">
        <v>129</v>
      </c>
      <c r="D166" s="103">
        <v>0</v>
      </c>
      <c r="E166" s="152">
        <v>1</v>
      </c>
      <c r="F166" s="152">
        <v>1</v>
      </c>
      <c r="G166" s="104">
        <v>1</v>
      </c>
    </row>
    <row r="167" spans="1:7" ht="14.45" customHeight="1">
      <c r="A167" s="121"/>
      <c r="B167" s="102" t="s">
        <v>236</v>
      </c>
      <c r="C167" s="77" t="s">
        <v>118</v>
      </c>
      <c r="D167" s="103">
        <v>0</v>
      </c>
      <c r="E167" s="152">
        <v>1</v>
      </c>
      <c r="F167" s="152">
        <v>1</v>
      </c>
      <c r="G167" s="104">
        <v>1</v>
      </c>
    </row>
    <row r="168" spans="1:7" ht="27.6" customHeight="1">
      <c r="A168" s="121" t="s">
        <v>7</v>
      </c>
      <c r="B168" s="18">
        <v>63</v>
      </c>
      <c r="C168" s="44" t="s">
        <v>195</v>
      </c>
      <c r="D168" s="106">
        <f t="shared" ref="D168:G168" si="18">SUM(D156:D167)</f>
        <v>0</v>
      </c>
      <c r="E168" s="127">
        <f t="shared" si="18"/>
        <v>955</v>
      </c>
      <c r="F168" s="127">
        <f t="shared" ref="F168" si="19">SUM(F156:F167)</f>
        <v>955</v>
      </c>
      <c r="G168" s="107">
        <f t="shared" si="18"/>
        <v>760</v>
      </c>
    </row>
    <row r="169" spans="1:7" ht="14.45" customHeight="1">
      <c r="A169" s="121" t="s">
        <v>7</v>
      </c>
      <c r="B169" s="62">
        <v>49</v>
      </c>
      <c r="C169" s="77" t="s">
        <v>173</v>
      </c>
      <c r="D169" s="127">
        <f t="shared" ref="D169:G169" si="20">D138+D153+D168</f>
        <v>12623</v>
      </c>
      <c r="E169" s="127">
        <f t="shared" si="20"/>
        <v>36333</v>
      </c>
      <c r="F169" s="127">
        <f t="shared" ref="F169" si="21">F138+F153+F168</f>
        <v>36333</v>
      </c>
      <c r="G169" s="107">
        <f t="shared" si="20"/>
        <v>47304</v>
      </c>
    </row>
    <row r="170" spans="1:7" ht="9" customHeight="1">
      <c r="A170" s="121"/>
      <c r="B170" s="62"/>
      <c r="C170" s="77"/>
      <c r="D170" s="69"/>
      <c r="E170" s="69"/>
      <c r="F170" s="69"/>
      <c r="G170" s="69"/>
    </row>
    <row r="171" spans="1:7" ht="14.45" customHeight="1">
      <c r="A171" s="121"/>
      <c r="B171" s="62">
        <v>50</v>
      </c>
      <c r="C171" s="77" t="s">
        <v>175</v>
      </c>
      <c r="D171" s="22"/>
      <c r="E171" s="22"/>
      <c r="F171" s="22"/>
      <c r="G171" s="22"/>
    </row>
    <row r="172" spans="1:7" ht="14.45" customHeight="1">
      <c r="A172" s="121"/>
      <c r="B172" s="18">
        <v>61</v>
      </c>
      <c r="C172" s="44" t="s">
        <v>174</v>
      </c>
      <c r="D172" s="22"/>
      <c r="E172" s="22"/>
      <c r="F172" s="22"/>
      <c r="G172" s="22"/>
    </row>
    <row r="173" spans="1:7" ht="14.1" customHeight="1">
      <c r="A173" s="121"/>
      <c r="B173" s="84" t="s">
        <v>176</v>
      </c>
      <c r="C173" s="44" t="s">
        <v>13</v>
      </c>
      <c r="D173" s="55">
        <v>5670</v>
      </c>
      <c r="E173" s="55">
        <v>15655</v>
      </c>
      <c r="F173" s="55">
        <v>15655</v>
      </c>
      <c r="G173" s="49">
        <v>16659</v>
      </c>
    </row>
    <row r="174" spans="1:7" ht="14.1" customHeight="1">
      <c r="A174" s="121"/>
      <c r="B174" s="84" t="s">
        <v>309</v>
      </c>
      <c r="C174" s="44" t="s">
        <v>58</v>
      </c>
      <c r="D174" s="45">
        <v>0</v>
      </c>
      <c r="E174" s="55">
        <v>825</v>
      </c>
      <c r="F174" s="55">
        <v>825</v>
      </c>
      <c r="G174" s="49">
        <v>825</v>
      </c>
    </row>
    <row r="175" spans="1:7" s="1" customFormat="1" ht="14.1" customHeight="1">
      <c r="A175" s="120"/>
      <c r="B175" s="108" t="s">
        <v>177</v>
      </c>
      <c r="C175" s="105" t="s">
        <v>71</v>
      </c>
      <c r="D175" s="55">
        <v>108</v>
      </c>
      <c r="E175" s="55">
        <v>356</v>
      </c>
      <c r="F175" s="55">
        <v>356</v>
      </c>
      <c r="G175" s="55">
        <v>1</v>
      </c>
    </row>
    <row r="176" spans="1:7" s="1" customFormat="1" ht="14.1" customHeight="1">
      <c r="A176" s="120"/>
      <c r="B176" s="108" t="s">
        <v>178</v>
      </c>
      <c r="C176" s="105" t="s">
        <v>72</v>
      </c>
      <c r="D176" s="55">
        <v>4196</v>
      </c>
      <c r="E176" s="55">
        <v>1786</v>
      </c>
      <c r="F176" s="55">
        <v>1786</v>
      </c>
      <c r="G176" s="55">
        <v>2994</v>
      </c>
    </row>
    <row r="177" spans="1:7" s="1" customFormat="1" ht="14.1" customHeight="1">
      <c r="A177" s="120"/>
      <c r="B177" s="102" t="s">
        <v>179</v>
      </c>
      <c r="C177" s="105" t="s">
        <v>73</v>
      </c>
      <c r="D177" s="45">
        <v>0</v>
      </c>
      <c r="E177" s="55">
        <v>100</v>
      </c>
      <c r="F177" s="55">
        <v>100</v>
      </c>
      <c r="G177" s="55">
        <v>300</v>
      </c>
    </row>
    <row r="178" spans="1:7" ht="14.1" customHeight="1">
      <c r="A178" s="121"/>
      <c r="B178" s="102" t="s">
        <v>180</v>
      </c>
      <c r="C178" s="105" t="s">
        <v>74</v>
      </c>
      <c r="D178" s="103">
        <v>0</v>
      </c>
      <c r="E178" s="152">
        <v>1</v>
      </c>
      <c r="F178" s="152">
        <v>1</v>
      </c>
      <c r="G178" s="104">
        <v>1</v>
      </c>
    </row>
    <row r="179" spans="1:7" ht="14.1" customHeight="1">
      <c r="A179" s="121"/>
      <c r="B179" s="84" t="s">
        <v>181</v>
      </c>
      <c r="C179" s="44" t="s">
        <v>79</v>
      </c>
      <c r="D179" s="55">
        <v>300</v>
      </c>
      <c r="E179" s="55">
        <v>300</v>
      </c>
      <c r="F179" s="55">
        <v>300</v>
      </c>
      <c r="G179" s="49">
        <v>600</v>
      </c>
    </row>
    <row r="180" spans="1:7" ht="14.1" customHeight="1">
      <c r="A180" s="121"/>
      <c r="B180" s="84" t="s">
        <v>182</v>
      </c>
      <c r="C180" s="44" t="s">
        <v>16</v>
      </c>
      <c r="D180" s="56">
        <v>535</v>
      </c>
      <c r="E180" s="56">
        <v>1000</v>
      </c>
      <c r="F180" s="56">
        <v>1000</v>
      </c>
      <c r="G180" s="49">
        <v>2500</v>
      </c>
    </row>
    <row r="181" spans="1:7" ht="14.1" customHeight="1">
      <c r="A181" s="121"/>
      <c r="B181" s="102" t="s">
        <v>256</v>
      </c>
      <c r="C181" s="44" t="s">
        <v>224</v>
      </c>
      <c r="D181" s="152">
        <v>96</v>
      </c>
      <c r="E181" s="152">
        <v>100</v>
      </c>
      <c r="F181" s="152">
        <v>100</v>
      </c>
      <c r="G181" s="104">
        <v>100</v>
      </c>
    </row>
    <row r="182" spans="1:7" s="1" customFormat="1" ht="14.1" customHeight="1">
      <c r="A182" s="120"/>
      <c r="B182" s="108" t="s">
        <v>183</v>
      </c>
      <c r="C182" s="105" t="s">
        <v>84</v>
      </c>
      <c r="D182" s="55">
        <v>25</v>
      </c>
      <c r="E182" s="55">
        <v>100</v>
      </c>
      <c r="F182" s="55">
        <v>100</v>
      </c>
      <c r="G182" s="55">
        <v>100</v>
      </c>
    </row>
    <row r="183" spans="1:7" ht="14.1" customHeight="1">
      <c r="A183" s="121"/>
      <c r="B183" s="18" t="s">
        <v>257</v>
      </c>
      <c r="C183" s="105" t="s">
        <v>226</v>
      </c>
      <c r="D183" s="45">
        <v>0</v>
      </c>
      <c r="E183" s="55">
        <v>50</v>
      </c>
      <c r="F183" s="55">
        <v>50</v>
      </c>
      <c r="G183" s="55">
        <v>50</v>
      </c>
    </row>
    <row r="184" spans="1:7" s="1" customFormat="1" ht="14.1" customHeight="1">
      <c r="A184" s="120"/>
      <c r="B184" s="108" t="s">
        <v>184</v>
      </c>
      <c r="C184" s="77" t="s">
        <v>129</v>
      </c>
      <c r="D184" s="103">
        <v>0</v>
      </c>
      <c r="E184" s="152">
        <v>200</v>
      </c>
      <c r="F184" s="152">
        <v>200</v>
      </c>
      <c r="G184" s="104">
        <v>400</v>
      </c>
    </row>
    <row r="185" spans="1:7" ht="14.1" customHeight="1">
      <c r="A185" s="121" t="s">
        <v>7</v>
      </c>
      <c r="B185" s="18">
        <v>61</v>
      </c>
      <c r="C185" s="44" t="s">
        <v>174</v>
      </c>
      <c r="D185" s="127">
        <f t="shared" ref="D185:G185" si="22">SUM(D173:D184)</f>
        <v>10930</v>
      </c>
      <c r="E185" s="127">
        <f t="shared" si="22"/>
        <v>20473</v>
      </c>
      <c r="F185" s="127">
        <f t="shared" ref="F185" si="23">SUM(F173:F184)</f>
        <v>20473</v>
      </c>
      <c r="G185" s="107">
        <f t="shared" si="22"/>
        <v>24530</v>
      </c>
    </row>
    <row r="186" spans="1:7" ht="14.45" customHeight="1">
      <c r="A186" s="156" t="s">
        <v>7</v>
      </c>
      <c r="B186" s="178">
        <v>50</v>
      </c>
      <c r="C186" s="166" t="s">
        <v>175</v>
      </c>
      <c r="D186" s="127">
        <f t="shared" ref="D186:G186" si="24">D185</f>
        <v>10930</v>
      </c>
      <c r="E186" s="127">
        <f t="shared" si="24"/>
        <v>20473</v>
      </c>
      <c r="F186" s="127">
        <f t="shared" ref="F186" si="25">F185</f>
        <v>20473</v>
      </c>
      <c r="G186" s="127">
        <f t="shared" si="24"/>
        <v>24530</v>
      </c>
    </row>
    <row r="187" spans="1:7" ht="6" hidden="1" customHeight="1">
      <c r="A187" s="121"/>
      <c r="B187" s="62"/>
      <c r="C187" s="77"/>
      <c r="D187" s="78"/>
      <c r="E187" s="78"/>
      <c r="F187" s="78"/>
      <c r="G187" s="78"/>
    </row>
    <row r="188" spans="1:7" s="72" customFormat="1" ht="14.1" customHeight="1">
      <c r="A188" s="121"/>
      <c r="B188" s="62">
        <v>51</v>
      </c>
      <c r="C188" s="77" t="s">
        <v>316</v>
      </c>
      <c r="D188" s="78"/>
      <c r="E188" s="78"/>
      <c r="F188" s="78"/>
      <c r="G188" s="78"/>
    </row>
    <row r="189" spans="1:7" s="72" customFormat="1" ht="14.1" customHeight="1">
      <c r="A189" s="121"/>
      <c r="B189" s="62" t="s">
        <v>310</v>
      </c>
      <c r="C189" s="77" t="s">
        <v>311</v>
      </c>
      <c r="D189" s="78">
        <v>0</v>
      </c>
      <c r="E189" s="153">
        <v>5000</v>
      </c>
      <c r="F189" s="153">
        <v>5000</v>
      </c>
      <c r="G189" s="29">
        <v>0</v>
      </c>
    </row>
    <row r="190" spans="1:7" s="72" customFormat="1" ht="14.1" customHeight="1">
      <c r="A190" s="121" t="s">
        <v>7</v>
      </c>
      <c r="B190" s="62">
        <v>51</v>
      </c>
      <c r="C190" s="77" t="s">
        <v>316</v>
      </c>
      <c r="D190" s="106">
        <f>D189</f>
        <v>0</v>
      </c>
      <c r="E190" s="127">
        <f t="shared" ref="E190:G190" si="26">E189</f>
        <v>5000</v>
      </c>
      <c r="F190" s="127">
        <f t="shared" ref="F190" si="27">F189</f>
        <v>5000</v>
      </c>
      <c r="G190" s="127">
        <f t="shared" si="26"/>
        <v>0</v>
      </c>
    </row>
    <row r="191" spans="1:7" ht="14.45" customHeight="1">
      <c r="A191" s="121" t="s">
        <v>7</v>
      </c>
      <c r="B191" s="42">
        <v>0.105</v>
      </c>
      <c r="C191" s="40" t="s">
        <v>44</v>
      </c>
      <c r="D191" s="57">
        <f t="shared" ref="D191:G191" si="28">D186+D169+D122+D105+D58+D74+D190</f>
        <v>354971</v>
      </c>
      <c r="E191" s="57">
        <f t="shared" si="28"/>
        <v>391378</v>
      </c>
      <c r="F191" s="57">
        <f t="shared" ref="F191" si="29">F186+F169+F122+F105+F58+F74+F190</f>
        <v>389062</v>
      </c>
      <c r="G191" s="57">
        <f t="shared" si="28"/>
        <v>391050</v>
      </c>
    </row>
    <row r="192" spans="1:7" ht="10.5" customHeight="1">
      <c r="A192" s="121"/>
      <c r="B192" s="39"/>
      <c r="C192" s="40"/>
      <c r="D192" s="49"/>
      <c r="E192" s="49"/>
      <c r="F192" s="49"/>
      <c r="G192" s="49"/>
    </row>
    <row r="193" spans="1:7" ht="14.45" customHeight="1">
      <c r="A193" s="121"/>
      <c r="B193" s="42">
        <v>0.114</v>
      </c>
      <c r="C193" s="40" t="s">
        <v>17</v>
      </c>
      <c r="D193" s="49"/>
      <c r="E193" s="49"/>
      <c r="F193" s="49"/>
      <c r="G193" s="49"/>
    </row>
    <row r="194" spans="1:7" ht="14.45" customHeight="1">
      <c r="A194" s="121"/>
      <c r="B194" s="18">
        <v>67</v>
      </c>
      <c r="C194" s="44" t="s">
        <v>37</v>
      </c>
      <c r="D194" s="22"/>
      <c r="E194" s="22"/>
      <c r="F194" s="22"/>
      <c r="G194" s="22"/>
    </row>
    <row r="195" spans="1:7" ht="14.45" customHeight="1">
      <c r="A195" s="121"/>
      <c r="B195" s="18">
        <v>70</v>
      </c>
      <c r="C195" s="44" t="s">
        <v>18</v>
      </c>
      <c r="D195" s="22"/>
      <c r="E195" s="22"/>
      <c r="F195" s="22"/>
      <c r="G195" s="22"/>
    </row>
    <row r="196" spans="1:7" ht="14.1" customHeight="1">
      <c r="A196" s="121"/>
      <c r="B196" s="84" t="s">
        <v>19</v>
      </c>
      <c r="C196" s="44" t="s">
        <v>13</v>
      </c>
      <c r="D196" s="56">
        <f>27467-1</f>
        <v>27466</v>
      </c>
      <c r="E196" s="56">
        <v>38971</v>
      </c>
      <c r="F196" s="56">
        <v>38971</v>
      </c>
      <c r="G196" s="51">
        <v>38315</v>
      </c>
    </row>
    <row r="197" spans="1:7" ht="14.1" customHeight="1">
      <c r="A197" s="121"/>
      <c r="B197" s="84" t="s">
        <v>66</v>
      </c>
      <c r="C197" s="44" t="s">
        <v>58</v>
      </c>
      <c r="D197" s="56">
        <v>3813</v>
      </c>
      <c r="E197" s="56">
        <v>4359</v>
      </c>
      <c r="F197" s="56">
        <v>4359</v>
      </c>
      <c r="G197" s="51">
        <v>4547</v>
      </c>
    </row>
    <row r="198" spans="1:7" s="1" customFormat="1" ht="14.1" customHeight="1">
      <c r="A198" s="120"/>
      <c r="B198" s="108" t="s">
        <v>89</v>
      </c>
      <c r="C198" s="105" t="s">
        <v>71</v>
      </c>
      <c r="D198" s="55">
        <v>1235</v>
      </c>
      <c r="E198" s="55">
        <v>1087</v>
      </c>
      <c r="F198" s="55">
        <v>1087</v>
      </c>
      <c r="G198" s="55">
        <v>1</v>
      </c>
    </row>
    <row r="199" spans="1:7" s="1" customFormat="1" ht="14.1" customHeight="1">
      <c r="A199" s="120"/>
      <c r="B199" s="108" t="s">
        <v>90</v>
      </c>
      <c r="C199" s="105" t="s">
        <v>72</v>
      </c>
      <c r="D199" s="55">
        <v>13952</v>
      </c>
      <c r="E199" s="55">
        <v>5185</v>
      </c>
      <c r="F199" s="55">
        <v>5185</v>
      </c>
      <c r="G199" s="55">
        <v>4583</v>
      </c>
    </row>
    <row r="200" spans="1:7" s="119" customFormat="1" ht="14.1" customHeight="1">
      <c r="A200" s="120"/>
      <c r="B200" s="108" t="s">
        <v>91</v>
      </c>
      <c r="C200" s="105" t="s">
        <v>73</v>
      </c>
      <c r="D200" s="45">
        <v>0</v>
      </c>
      <c r="E200" s="55">
        <v>1</v>
      </c>
      <c r="F200" s="55">
        <v>1</v>
      </c>
      <c r="G200" s="55">
        <v>100</v>
      </c>
    </row>
    <row r="201" spans="1:7" s="1" customFormat="1" ht="14.1" customHeight="1">
      <c r="A201" s="120"/>
      <c r="B201" s="108" t="s">
        <v>92</v>
      </c>
      <c r="C201" s="105" t="s">
        <v>74</v>
      </c>
      <c r="D201" s="45">
        <v>0</v>
      </c>
      <c r="E201" s="55">
        <v>1</v>
      </c>
      <c r="F201" s="55">
        <v>1</v>
      </c>
      <c r="G201" s="55">
        <v>1</v>
      </c>
    </row>
    <row r="202" spans="1:7" s="72" customFormat="1" ht="14.1" customHeight="1">
      <c r="A202" s="121"/>
      <c r="B202" s="84" t="s">
        <v>20</v>
      </c>
      <c r="C202" s="44" t="s">
        <v>79</v>
      </c>
      <c r="D202" s="55">
        <v>246</v>
      </c>
      <c r="E202" s="55">
        <v>789</v>
      </c>
      <c r="F202" s="55">
        <v>789</v>
      </c>
      <c r="G202" s="49">
        <v>700</v>
      </c>
    </row>
    <row r="203" spans="1:7" s="1" customFormat="1" ht="14.1" customHeight="1">
      <c r="A203" s="120"/>
      <c r="B203" s="108" t="s">
        <v>116</v>
      </c>
      <c r="C203" s="105" t="s">
        <v>80</v>
      </c>
      <c r="D203" s="45">
        <v>0</v>
      </c>
      <c r="E203" s="55">
        <v>1</v>
      </c>
      <c r="F203" s="55">
        <v>1</v>
      </c>
      <c r="G203" s="55">
        <v>1</v>
      </c>
    </row>
    <row r="204" spans="1:7" s="72" customFormat="1" ht="14.1" customHeight="1">
      <c r="A204" s="121"/>
      <c r="B204" s="84" t="s">
        <v>21</v>
      </c>
      <c r="C204" s="44" t="s">
        <v>16</v>
      </c>
      <c r="D204" s="55">
        <v>4708</v>
      </c>
      <c r="E204" s="55">
        <v>5495</v>
      </c>
      <c r="F204" s="55">
        <v>5495</v>
      </c>
      <c r="G204" s="49">
        <v>6000</v>
      </c>
    </row>
    <row r="205" spans="1:7" s="119" customFormat="1" ht="14.1" customHeight="1">
      <c r="A205" s="120"/>
      <c r="B205" s="108" t="s">
        <v>93</v>
      </c>
      <c r="C205" s="105" t="s">
        <v>82</v>
      </c>
      <c r="D205" s="55">
        <v>340</v>
      </c>
      <c r="E205" s="55">
        <v>1</v>
      </c>
      <c r="F205" s="55">
        <v>1</v>
      </c>
      <c r="G205" s="55">
        <v>501</v>
      </c>
    </row>
    <row r="206" spans="1:7" s="119" customFormat="1" ht="14.1" customHeight="1">
      <c r="A206" s="120"/>
      <c r="B206" s="108" t="s">
        <v>94</v>
      </c>
      <c r="C206" s="105" t="s">
        <v>83</v>
      </c>
      <c r="D206" s="45">
        <v>0</v>
      </c>
      <c r="E206" s="55">
        <v>1</v>
      </c>
      <c r="F206" s="55">
        <v>1</v>
      </c>
      <c r="G206" s="55">
        <v>1</v>
      </c>
    </row>
    <row r="207" spans="1:7" s="119" customFormat="1" ht="14.1" customHeight="1">
      <c r="A207" s="120"/>
      <c r="B207" s="108" t="s">
        <v>95</v>
      </c>
      <c r="C207" s="105" t="s">
        <v>84</v>
      </c>
      <c r="D207" s="55">
        <v>301</v>
      </c>
      <c r="E207" s="55">
        <v>1</v>
      </c>
      <c r="F207" s="55">
        <v>1</v>
      </c>
      <c r="G207" s="55">
        <v>1</v>
      </c>
    </row>
    <row r="208" spans="1:7" s="119" customFormat="1" ht="14.1" customHeight="1">
      <c r="A208" s="120"/>
      <c r="B208" s="108" t="s">
        <v>319</v>
      </c>
      <c r="C208" s="105" t="s">
        <v>320</v>
      </c>
      <c r="D208" s="55">
        <v>148</v>
      </c>
      <c r="E208" s="45">
        <v>0</v>
      </c>
      <c r="F208" s="45">
        <v>0</v>
      </c>
      <c r="G208" s="55">
        <v>300</v>
      </c>
    </row>
    <row r="209" spans="1:7" s="1" customFormat="1" ht="14.1" customHeight="1">
      <c r="A209" s="120"/>
      <c r="B209" s="108" t="s">
        <v>96</v>
      </c>
      <c r="C209" s="105" t="s">
        <v>87</v>
      </c>
      <c r="D209" s="55">
        <v>4539</v>
      </c>
      <c r="E209" s="55">
        <v>1</v>
      </c>
      <c r="F209" s="55">
        <v>1</v>
      </c>
      <c r="G209" s="55">
        <v>10001</v>
      </c>
    </row>
    <row r="210" spans="1:7" s="1" customFormat="1" ht="14.1" customHeight="1">
      <c r="A210" s="120"/>
      <c r="B210" s="108" t="s">
        <v>217</v>
      </c>
      <c r="C210" s="77" t="s">
        <v>129</v>
      </c>
      <c r="D210" s="55">
        <v>351</v>
      </c>
      <c r="E210" s="55">
        <v>1</v>
      </c>
      <c r="F210" s="55">
        <v>1</v>
      </c>
      <c r="G210" s="55">
        <v>501</v>
      </c>
    </row>
    <row r="211" spans="1:7" s="1" customFormat="1" ht="14.1" customHeight="1">
      <c r="A211" s="120"/>
      <c r="B211" s="108" t="s">
        <v>315</v>
      </c>
      <c r="C211" s="77" t="s">
        <v>118</v>
      </c>
      <c r="D211" s="46">
        <v>0</v>
      </c>
      <c r="E211" s="58">
        <v>500</v>
      </c>
      <c r="F211" s="58">
        <v>500</v>
      </c>
      <c r="G211" s="58">
        <v>500</v>
      </c>
    </row>
    <row r="212" spans="1:7" ht="15" customHeight="1">
      <c r="A212" s="121" t="s">
        <v>7</v>
      </c>
      <c r="B212" s="18">
        <v>70</v>
      </c>
      <c r="C212" s="44" t="s">
        <v>18</v>
      </c>
      <c r="D212" s="58">
        <f t="shared" ref="D212:G212" si="30">SUM(D196:D211)</f>
        <v>57099</v>
      </c>
      <c r="E212" s="58">
        <f t="shared" si="30"/>
        <v>56394</v>
      </c>
      <c r="F212" s="58">
        <f t="shared" ref="F212" si="31">SUM(F196:F211)</f>
        <v>56394</v>
      </c>
      <c r="G212" s="58">
        <f t="shared" si="30"/>
        <v>66053</v>
      </c>
    </row>
    <row r="213" spans="1:7" ht="10.5" customHeight="1">
      <c r="A213" s="121"/>
      <c r="B213" s="18"/>
      <c r="C213" s="44"/>
      <c r="D213" s="49"/>
      <c r="E213" s="49"/>
      <c r="F213" s="49"/>
      <c r="G213" s="49"/>
    </row>
    <row r="214" spans="1:7" ht="15.6" customHeight="1">
      <c r="A214" s="121"/>
      <c r="B214" s="18">
        <v>71</v>
      </c>
      <c r="C214" s="44" t="s">
        <v>51</v>
      </c>
      <c r="D214" s="22"/>
      <c r="E214" s="22"/>
      <c r="F214" s="22"/>
      <c r="G214" s="22"/>
    </row>
    <row r="215" spans="1:7" ht="15.6" customHeight="1">
      <c r="A215" s="121"/>
      <c r="B215" s="85" t="s">
        <v>22</v>
      </c>
      <c r="C215" s="59" t="s">
        <v>13</v>
      </c>
      <c r="D215" s="56">
        <v>1437</v>
      </c>
      <c r="E215" s="55">
        <v>5086</v>
      </c>
      <c r="F215" s="55">
        <v>5086</v>
      </c>
      <c r="G215" s="49">
        <v>2207</v>
      </c>
    </row>
    <row r="216" spans="1:7" s="1" customFormat="1" ht="14.85" customHeight="1">
      <c r="A216" s="120"/>
      <c r="B216" s="108" t="s">
        <v>97</v>
      </c>
      <c r="C216" s="105" t="s">
        <v>71</v>
      </c>
      <c r="D216" s="55">
        <v>13</v>
      </c>
      <c r="E216" s="55">
        <v>67</v>
      </c>
      <c r="F216" s="55">
        <v>67</v>
      </c>
      <c r="G216" s="55">
        <v>1</v>
      </c>
    </row>
    <row r="217" spans="1:7" s="1" customFormat="1" ht="14.85" customHeight="1">
      <c r="A217" s="120"/>
      <c r="B217" s="108" t="s">
        <v>98</v>
      </c>
      <c r="C217" s="105" t="s">
        <v>72</v>
      </c>
      <c r="D217" s="55">
        <v>921</v>
      </c>
      <c r="E217" s="55">
        <v>289</v>
      </c>
      <c r="F217" s="55">
        <v>289</v>
      </c>
      <c r="G217" s="55">
        <v>290</v>
      </c>
    </row>
    <row r="218" spans="1:7" s="1" customFormat="1" ht="14.85" customHeight="1">
      <c r="A218" s="120"/>
      <c r="B218" s="108" t="s">
        <v>99</v>
      </c>
      <c r="C218" s="105" t="s">
        <v>73</v>
      </c>
      <c r="D218" s="45">
        <v>0</v>
      </c>
      <c r="E218" s="55">
        <v>1</v>
      </c>
      <c r="F218" s="55">
        <v>1</v>
      </c>
      <c r="G218" s="55">
        <v>1</v>
      </c>
    </row>
    <row r="219" spans="1:7" ht="15.6" customHeight="1">
      <c r="A219" s="121"/>
      <c r="B219" s="85" t="s">
        <v>23</v>
      </c>
      <c r="C219" s="59" t="s">
        <v>79</v>
      </c>
      <c r="D219" s="29">
        <v>0</v>
      </c>
      <c r="E219" s="55">
        <v>100</v>
      </c>
      <c r="F219" s="55">
        <v>100</v>
      </c>
      <c r="G219" s="49">
        <v>100</v>
      </c>
    </row>
    <row r="220" spans="1:7" ht="15.6" customHeight="1">
      <c r="A220" s="121"/>
      <c r="B220" s="85" t="s">
        <v>24</v>
      </c>
      <c r="C220" s="59" t="s">
        <v>16</v>
      </c>
      <c r="D220" s="55">
        <f>89-1</f>
        <v>88</v>
      </c>
      <c r="E220" s="55">
        <v>100</v>
      </c>
      <c r="F220" s="55">
        <v>100</v>
      </c>
      <c r="G220" s="49">
        <v>100</v>
      </c>
    </row>
    <row r="221" spans="1:7" s="1" customFormat="1" ht="14.85" customHeight="1">
      <c r="A221" s="120"/>
      <c r="B221" s="108" t="s">
        <v>100</v>
      </c>
      <c r="C221" s="105" t="s">
        <v>84</v>
      </c>
      <c r="D221" s="45">
        <v>0</v>
      </c>
      <c r="E221" s="55">
        <v>1</v>
      </c>
      <c r="F221" s="55">
        <v>1</v>
      </c>
      <c r="G221" s="55">
        <v>1</v>
      </c>
    </row>
    <row r="222" spans="1:7" s="1" customFormat="1" ht="14.85" customHeight="1">
      <c r="A222" s="120"/>
      <c r="B222" s="108" t="s">
        <v>305</v>
      </c>
      <c r="C222" s="105" t="s">
        <v>87</v>
      </c>
      <c r="D222" s="55">
        <v>96</v>
      </c>
      <c r="E222" s="55">
        <v>150</v>
      </c>
      <c r="F222" s="55">
        <v>150</v>
      </c>
      <c r="G222" s="55">
        <v>150</v>
      </c>
    </row>
    <row r="223" spans="1:7" s="1" customFormat="1" ht="14.85" customHeight="1">
      <c r="A223" s="120"/>
      <c r="B223" s="108" t="s">
        <v>218</v>
      </c>
      <c r="C223" s="77" t="s">
        <v>129</v>
      </c>
      <c r="D223" s="45">
        <v>0</v>
      </c>
      <c r="E223" s="55">
        <v>1</v>
      </c>
      <c r="F223" s="55">
        <v>1</v>
      </c>
      <c r="G223" s="55">
        <v>1</v>
      </c>
    </row>
    <row r="224" spans="1:7" ht="15.6" customHeight="1">
      <c r="A224" s="121" t="s">
        <v>7</v>
      </c>
      <c r="B224" s="18">
        <v>71</v>
      </c>
      <c r="C224" s="44" t="s">
        <v>51</v>
      </c>
      <c r="D224" s="57">
        <f t="shared" ref="D224:G224" si="32">SUM(D215:D223)</f>
        <v>2555</v>
      </c>
      <c r="E224" s="57">
        <f t="shared" si="32"/>
        <v>5795</v>
      </c>
      <c r="F224" s="57">
        <f t="shared" ref="F224" si="33">SUM(F215:F223)</f>
        <v>5795</v>
      </c>
      <c r="G224" s="57">
        <f t="shared" si="32"/>
        <v>2851</v>
      </c>
    </row>
    <row r="225" spans="1:7" ht="8.25" customHeight="1">
      <c r="A225" s="121"/>
      <c r="B225" s="18"/>
      <c r="C225" s="44"/>
      <c r="D225" s="60"/>
      <c r="E225" s="55"/>
      <c r="F225" s="55"/>
      <c r="G225" s="49"/>
    </row>
    <row r="226" spans="1:7" ht="15" customHeight="1">
      <c r="A226" s="121"/>
      <c r="B226" s="18">
        <v>74</v>
      </c>
      <c r="C226" s="61" t="s">
        <v>67</v>
      </c>
      <c r="D226" s="49"/>
      <c r="E226" s="50"/>
      <c r="F226" s="50"/>
      <c r="G226" s="49"/>
    </row>
    <row r="227" spans="1:7" ht="15.6" customHeight="1">
      <c r="A227" s="121"/>
      <c r="B227" s="85" t="s">
        <v>25</v>
      </c>
      <c r="C227" s="59" t="s">
        <v>13</v>
      </c>
      <c r="D227" s="56">
        <v>3814</v>
      </c>
      <c r="E227" s="55">
        <v>5988</v>
      </c>
      <c r="F227" s="55">
        <v>5988</v>
      </c>
      <c r="G227" s="49">
        <v>8128</v>
      </c>
    </row>
    <row r="228" spans="1:7" s="1" customFormat="1" ht="14.85" customHeight="1">
      <c r="A228" s="120"/>
      <c r="B228" s="108" t="s">
        <v>102</v>
      </c>
      <c r="C228" s="105" t="s">
        <v>71</v>
      </c>
      <c r="D228" s="55">
        <v>24</v>
      </c>
      <c r="E228" s="55">
        <v>181</v>
      </c>
      <c r="F228" s="55">
        <v>181</v>
      </c>
      <c r="G228" s="55">
        <v>1</v>
      </c>
    </row>
    <row r="229" spans="1:7" s="1" customFormat="1" ht="14.85" customHeight="1">
      <c r="A229" s="120"/>
      <c r="B229" s="108" t="s">
        <v>103</v>
      </c>
      <c r="C229" s="105" t="s">
        <v>72</v>
      </c>
      <c r="D229" s="55">
        <v>2552</v>
      </c>
      <c r="E229" s="55">
        <v>820</v>
      </c>
      <c r="F229" s="55">
        <v>820</v>
      </c>
      <c r="G229" s="55">
        <v>1359</v>
      </c>
    </row>
    <row r="230" spans="1:7" ht="15.6" customHeight="1">
      <c r="A230" s="121"/>
      <c r="B230" s="85" t="s">
        <v>26</v>
      </c>
      <c r="C230" s="59" t="s">
        <v>79</v>
      </c>
      <c r="D230" s="56">
        <v>12</v>
      </c>
      <c r="E230" s="55">
        <v>17</v>
      </c>
      <c r="F230" s="55">
        <v>17</v>
      </c>
      <c r="G230" s="49">
        <v>17</v>
      </c>
    </row>
    <row r="231" spans="1:7" ht="15.6" customHeight="1">
      <c r="A231" s="121"/>
      <c r="B231" s="85" t="s">
        <v>27</v>
      </c>
      <c r="C231" s="59" t="s">
        <v>16</v>
      </c>
      <c r="D231" s="56">
        <v>52</v>
      </c>
      <c r="E231" s="55">
        <v>53</v>
      </c>
      <c r="F231" s="55">
        <v>53</v>
      </c>
      <c r="G231" s="49">
        <v>53</v>
      </c>
    </row>
    <row r="232" spans="1:7" s="1" customFormat="1" ht="14.85" customHeight="1">
      <c r="A232" s="120"/>
      <c r="B232" s="108" t="s">
        <v>104</v>
      </c>
      <c r="C232" s="105" t="s">
        <v>84</v>
      </c>
      <c r="D232" s="45">
        <v>0</v>
      </c>
      <c r="E232" s="55">
        <v>1</v>
      </c>
      <c r="F232" s="55">
        <v>1</v>
      </c>
      <c r="G232" s="55">
        <v>1</v>
      </c>
    </row>
    <row r="233" spans="1:7" s="1" customFormat="1" ht="14.85" customHeight="1">
      <c r="A233" s="120"/>
      <c r="B233" s="108" t="s">
        <v>219</v>
      </c>
      <c r="C233" s="77" t="s">
        <v>129</v>
      </c>
      <c r="D233" s="45">
        <v>0</v>
      </c>
      <c r="E233" s="55">
        <v>1</v>
      </c>
      <c r="F233" s="55">
        <v>1</v>
      </c>
      <c r="G233" s="55">
        <v>1</v>
      </c>
    </row>
    <row r="234" spans="1:7" ht="15" customHeight="1">
      <c r="A234" s="156" t="s">
        <v>7</v>
      </c>
      <c r="B234" s="162">
        <v>74</v>
      </c>
      <c r="C234" s="164" t="s">
        <v>67</v>
      </c>
      <c r="D234" s="57">
        <f t="shared" ref="D234:G234" si="34">SUM(D227:D233)</f>
        <v>6454</v>
      </c>
      <c r="E234" s="57">
        <f t="shared" si="34"/>
        <v>7061</v>
      </c>
      <c r="F234" s="57">
        <f t="shared" ref="F234" si="35">SUM(F227:F233)</f>
        <v>7061</v>
      </c>
      <c r="G234" s="57">
        <f t="shared" si="34"/>
        <v>9560</v>
      </c>
    </row>
    <row r="235" spans="1:7" ht="11.1" customHeight="1">
      <c r="A235" s="121"/>
      <c r="B235" s="18"/>
      <c r="C235" s="61"/>
      <c r="D235" s="49"/>
      <c r="E235" s="49"/>
      <c r="F235" s="49"/>
      <c r="G235" s="49"/>
    </row>
    <row r="236" spans="1:7" ht="29.1" customHeight="1">
      <c r="A236" s="121"/>
      <c r="B236" s="18">
        <v>75</v>
      </c>
      <c r="C236" s="61" t="s">
        <v>70</v>
      </c>
      <c r="D236" s="50"/>
      <c r="E236" s="50"/>
      <c r="F236" s="50"/>
      <c r="G236" s="49"/>
    </row>
    <row r="237" spans="1:7" ht="15.6" customHeight="1">
      <c r="A237" s="121"/>
      <c r="B237" s="85" t="s">
        <v>28</v>
      </c>
      <c r="C237" s="59" t="s">
        <v>13</v>
      </c>
      <c r="D237" s="55">
        <v>3862</v>
      </c>
      <c r="E237" s="55">
        <v>6211</v>
      </c>
      <c r="F237" s="55">
        <v>6211</v>
      </c>
      <c r="G237" s="49">
        <v>4221</v>
      </c>
    </row>
    <row r="238" spans="1:7" s="1" customFormat="1" ht="14.85" customHeight="1">
      <c r="A238" s="120"/>
      <c r="B238" s="108" t="s">
        <v>101</v>
      </c>
      <c r="C238" s="105" t="s">
        <v>71</v>
      </c>
      <c r="D238" s="45">
        <v>0</v>
      </c>
      <c r="E238" s="55">
        <v>116</v>
      </c>
      <c r="F238" s="55">
        <v>116</v>
      </c>
      <c r="G238" s="55">
        <v>1</v>
      </c>
    </row>
    <row r="239" spans="1:7" s="1" customFormat="1" ht="14.85" customHeight="1">
      <c r="A239" s="120"/>
      <c r="B239" s="108" t="s">
        <v>105</v>
      </c>
      <c r="C239" s="105" t="s">
        <v>72</v>
      </c>
      <c r="D239" s="55">
        <f>211-1</f>
        <v>210</v>
      </c>
      <c r="E239" s="55">
        <v>541</v>
      </c>
      <c r="F239" s="55">
        <v>541</v>
      </c>
      <c r="G239" s="55">
        <v>648</v>
      </c>
    </row>
    <row r="240" spans="1:7" s="72" customFormat="1" ht="15.6" customHeight="1">
      <c r="A240" s="121"/>
      <c r="B240" s="85" t="s">
        <v>29</v>
      </c>
      <c r="C240" s="59" t="s">
        <v>79</v>
      </c>
      <c r="D240" s="55">
        <v>6</v>
      </c>
      <c r="E240" s="55">
        <v>17</v>
      </c>
      <c r="F240" s="55">
        <v>17</v>
      </c>
      <c r="G240" s="49">
        <v>17</v>
      </c>
    </row>
    <row r="241" spans="1:7" ht="15.6" customHeight="1">
      <c r="A241" s="121"/>
      <c r="B241" s="85" t="s">
        <v>30</v>
      </c>
      <c r="C241" s="59" t="s">
        <v>16</v>
      </c>
      <c r="D241" s="55">
        <v>53</v>
      </c>
      <c r="E241" s="55">
        <v>53</v>
      </c>
      <c r="F241" s="55">
        <v>53</v>
      </c>
      <c r="G241" s="49">
        <v>53</v>
      </c>
    </row>
    <row r="242" spans="1:7" s="1" customFormat="1" ht="14.85" customHeight="1">
      <c r="A242" s="120"/>
      <c r="B242" s="108" t="s">
        <v>106</v>
      </c>
      <c r="C242" s="105" t="s">
        <v>84</v>
      </c>
      <c r="D242" s="45">
        <v>0</v>
      </c>
      <c r="E242" s="55">
        <v>1</v>
      </c>
      <c r="F242" s="55">
        <v>1</v>
      </c>
      <c r="G242" s="49">
        <v>1</v>
      </c>
    </row>
    <row r="243" spans="1:7" s="1" customFormat="1" ht="14.85" customHeight="1">
      <c r="A243" s="120"/>
      <c r="B243" s="108" t="s">
        <v>220</v>
      </c>
      <c r="C243" s="77" t="s">
        <v>129</v>
      </c>
      <c r="D243" s="45">
        <v>0</v>
      </c>
      <c r="E243" s="55">
        <v>1</v>
      </c>
      <c r="F243" s="55">
        <v>1</v>
      </c>
      <c r="G243" s="49">
        <v>1</v>
      </c>
    </row>
    <row r="244" spans="1:7" ht="29.1" customHeight="1">
      <c r="A244" s="121" t="s">
        <v>7</v>
      </c>
      <c r="B244" s="18">
        <v>75</v>
      </c>
      <c r="C244" s="61" t="s">
        <v>70</v>
      </c>
      <c r="D244" s="57">
        <f t="shared" ref="D244:G244" si="36">SUM(D237:D243)</f>
        <v>4131</v>
      </c>
      <c r="E244" s="57">
        <f t="shared" si="36"/>
        <v>6940</v>
      </c>
      <c r="F244" s="57">
        <f t="shared" ref="F244" si="37">SUM(F237:F243)</f>
        <v>6940</v>
      </c>
      <c r="G244" s="57">
        <f t="shared" si="36"/>
        <v>4942</v>
      </c>
    </row>
    <row r="245" spans="1:7" ht="10.5" customHeight="1">
      <c r="A245" s="121"/>
      <c r="B245" s="18"/>
      <c r="C245" s="44"/>
      <c r="D245" s="50"/>
      <c r="E245" s="50"/>
      <c r="F245" s="50"/>
      <c r="G245" s="49"/>
    </row>
    <row r="246" spans="1:7" s="72" customFormat="1" ht="29.1" customHeight="1">
      <c r="A246" s="121"/>
      <c r="B246" s="18">
        <v>76</v>
      </c>
      <c r="C246" s="44" t="s">
        <v>68</v>
      </c>
      <c r="D246" s="50"/>
      <c r="E246" s="50"/>
      <c r="F246" s="50"/>
      <c r="G246" s="49"/>
    </row>
    <row r="247" spans="1:7" ht="15.6" customHeight="1">
      <c r="A247" s="121"/>
      <c r="B247" s="85" t="s">
        <v>31</v>
      </c>
      <c r="C247" s="59" t="s">
        <v>13</v>
      </c>
      <c r="D247" s="56">
        <v>1610</v>
      </c>
      <c r="E247" s="56">
        <v>2772</v>
      </c>
      <c r="F247" s="56">
        <v>2772</v>
      </c>
      <c r="G247" s="51">
        <v>2275</v>
      </c>
    </row>
    <row r="248" spans="1:7" s="1" customFormat="1" ht="14.85" customHeight="1">
      <c r="A248" s="120"/>
      <c r="B248" s="108" t="s">
        <v>107</v>
      </c>
      <c r="C248" s="105" t="s">
        <v>71</v>
      </c>
      <c r="D248" s="55">
        <v>12</v>
      </c>
      <c r="E248" s="55">
        <v>67</v>
      </c>
      <c r="F248" s="55">
        <v>67</v>
      </c>
      <c r="G248" s="55">
        <v>1</v>
      </c>
    </row>
    <row r="249" spans="1:7" s="119" customFormat="1" ht="14.85" customHeight="1">
      <c r="A249" s="120"/>
      <c r="B249" s="108" t="s">
        <v>108</v>
      </c>
      <c r="C249" s="105" t="s">
        <v>72</v>
      </c>
      <c r="D249" s="55">
        <v>870</v>
      </c>
      <c r="E249" s="55">
        <v>316</v>
      </c>
      <c r="F249" s="55">
        <v>316</v>
      </c>
      <c r="G249" s="55">
        <v>321</v>
      </c>
    </row>
    <row r="250" spans="1:7" ht="15.6" customHeight="1">
      <c r="A250" s="121"/>
      <c r="B250" s="85" t="s">
        <v>32</v>
      </c>
      <c r="C250" s="59" t="s">
        <v>79</v>
      </c>
      <c r="D250" s="56">
        <v>5</v>
      </c>
      <c r="E250" s="56">
        <v>17</v>
      </c>
      <c r="F250" s="56">
        <v>17</v>
      </c>
      <c r="G250" s="51">
        <v>17</v>
      </c>
    </row>
    <row r="251" spans="1:7" ht="15.6" customHeight="1">
      <c r="A251" s="121"/>
      <c r="B251" s="85" t="s">
        <v>33</v>
      </c>
      <c r="C251" s="59" t="s">
        <v>16</v>
      </c>
      <c r="D251" s="56">
        <v>53</v>
      </c>
      <c r="E251" s="55">
        <v>53</v>
      </c>
      <c r="F251" s="55">
        <v>53</v>
      </c>
      <c r="G251" s="49">
        <v>53</v>
      </c>
    </row>
    <row r="252" spans="1:7" s="1" customFormat="1" ht="14.85" customHeight="1">
      <c r="A252" s="120"/>
      <c r="B252" s="108" t="s">
        <v>109</v>
      </c>
      <c r="C252" s="105" t="s">
        <v>84</v>
      </c>
      <c r="D252" s="45">
        <v>0</v>
      </c>
      <c r="E252" s="55">
        <v>1</v>
      </c>
      <c r="F252" s="55">
        <v>1</v>
      </c>
      <c r="G252" s="55">
        <v>1</v>
      </c>
    </row>
    <row r="253" spans="1:7" s="1" customFormat="1" ht="14.85" customHeight="1">
      <c r="A253" s="120"/>
      <c r="B253" s="108" t="s">
        <v>222</v>
      </c>
      <c r="C253" s="77" t="s">
        <v>129</v>
      </c>
      <c r="D253" s="45">
        <v>0</v>
      </c>
      <c r="E253" s="55">
        <v>1</v>
      </c>
      <c r="F253" s="55">
        <v>1</v>
      </c>
      <c r="G253" s="55">
        <v>1</v>
      </c>
    </row>
    <row r="254" spans="1:7" ht="29.1" customHeight="1">
      <c r="A254" s="121" t="s">
        <v>7</v>
      </c>
      <c r="B254" s="18">
        <v>76</v>
      </c>
      <c r="C254" s="44" t="s">
        <v>68</v>
      </c>
      <c r="D254" s="57">
        <f t="shared" ref="D254:G254" si="38">SUM(D247:D253)</f>
        <v>2550</v>
      </c>
      <c r="E254" s="57">
        <f t="shared" si="38"/>
        <v>3227</v>
      </c>
      <c r="F254" s="57">
        <f t="shared" ref="F254" si="39">SUM(F247:F253)</f>
        <v>3227</v>
      </c>
      <c r="G254" s="57">
        <f t="shared" si="38"/>
        <v>2669</v>
      </c>
    </row>
    <row r="255" spans="1:7" ht="10.5" customHeight="1">
      <c r="A255" s="121"/>
      <c r="B255" s="18"/>
      <c r="C255" s="44"/>
      <c r="D255" s="50"/>
      <c r="E255" s="50"/>
      <c r="F255" s="50"/>
      <c r="G255" s="49"/>
    </row>
    <row r="256" spans="1:7" ht="29.1" customHeight="1">
      <c r="A256" s="121"/>
      <c r="B256" s="18">
        <v>77</v>
      </c>
      <c r="C256" s="44" t="s">
        <v>69</v>
      </c>
      <c r="D256" s="50"/>
      <c r="E256" s="50"/>
      <c r="F256" s="50"/>
      <c r="G256" s="49"/>
    </row>
    <row r="257" spans="1:7" ht="15.6" customHeight="1">
      <c r="A257" s="121"/>
      <c r="B257" s="85" t="s">
        <v>34</v>
      </c>
      <c r="C257" s="59" t="s">
        <v>13</v>
      </c>
      <c r="D257" s="55">
        <f>1034-1</f>
        <v>1033</v>
      </c>
      <c r="E257" s="55">
        <v>1759</v>
      </c>
      <c r="F257" s="55">
        <v>1759</v>
      </c>
      <c r="G257" s="49">
        <v>981</v>
      </c>
    </row>
    <row r="258" spans="1:7" s="1" customFormat="1" ht="14.85" customHeight="1">
      <c r="A258" s="120"/>
      <c r="B258" s="108" t="s">
        <v>110</v>
      </c>
      <c r="C258" s="105" t="s">
        <v>71</v>
      </c>
      <c r="D258" s="55">
        <v>4</v>
      </c>
      <c r="E258" s="55">
        <v>53</v>
      </c>
      <c r="F258" s="55">
        <v>53</v>
      </c>
      <c r="G258" s="55">
        <v>1</v>
      </c>
    </row>
    <row r="259" spans="1:7" s="1" customFormat="1" ht="14.85" customHeight="1">
      <c r="A259" s="120"/>
      <c r="B259" s="108" t="s">
        <v>111</v>
      </c>
      <c r="C259" s="105" t="s">
        <v>72</v>
      </c>
      <c r="D259" s="55">
        <v>755</v>
      </c>
      <c r="E259" s="55">
        <v>247</v>
      </c>
      <c r="F259" s="55">
        <v>247</v>
      </c>
      <c r="G259" s="55">
        <v>143</v>
      </c>
    </row>
    <row r="260" spans="1:7" ht="15.6" customHeight="1">
      <c r="A260" s="121"/>
      <c r="B260" s="85" t="s">
        <v>35</v>
      </c>
      <c r="C260" s="59" t="s">
        <v>79</v>
      </c>
      <c r="D260" s="29">
        <v>0</v>
      </c>
      <c r="E260" s="56">
        <v>17</v>
      </c>
      <c r="F260" s="56">
        <v>17</v>
      </c>
      <c r="G260" s="51">
        <v>17</v>
      </c>
    </row>
    <row r="261" spans="1:7" ht="15.6" customHeight="1">
      <c r="A261" s="121"/>
      <c r="B261" s="85" t="s">
        <v>36</v>
      </c>
      <c r="C261" s="59" t="s">
        <v>16</v>
      </c>
      <c r="D261" s="56">
        <v>53</v>
      </c>
      <c r="E261" s="55">
        <v>53</v>
      </c>
      <c r="F261" s="55">
        <v>53</v>
      </c>
      <c r="G261" s="49">
        <v>53</v>
      </c>
    </row>
    <row r="262" spans="1:7" s="1" customFormat="1" ht="14.85" customHeight="1">
      <c r="A262" s="120"/>
      <c r="B262" s="108" t="s">
        <v>112</v>
      </c>
      <c r="C262" s="105" t="s">
        <v>84</v>
      </c>
      <c r="D262" s="45">
        <v>0</v>
      </c>
      <c r="E262" s="55">
        <v>1</v>
      </c>
      <c r="F262" s="55">
        <v>1</v>
      </c>
      <c r="G262" s="55">
        <v>1</v>
      </c>
    </row>
    <row r="263" spans="1:7" s="1" customFormat="1" ht="14.85" customHeight="1">
      <c r="A263" s="120"/>
      <c r="B263" s="108" t="s">
        <v>221</v>
      </c>
      <c r="C263" s="77" t="s">
        <v>129</v>
      </c>
      <c r="D263" s="45">
        <v>0</v>
      </c>
      <c r="E263" s="55">
        <v>1</v>
      </c>
      <c r="F263" s="55">
        <v>1</v>
      </c>
      <c r="G263" s="55">
        <v>1</v>
      </c>
    </row>
    <row r="264" spans="1:7" ht="29.1" customHeight="1">
      <c r="A264" s="121" t="s">
        <v>7</v>
      </c>
      <c r="B264" s="18">
        <v>77</v>
      </c>
      <c r="C264" s="44" t="s">
        <v>69</v>
      </c>
      <c r="D264" s="57">
        <f t="shared" ref="D264:G264" si="40">SUM(D257:D263)</f>
        <v>1845</v>
      </c>
      <c r="E264" s="57">
        <f t="shared" si="40"/>
        <v>2131</v>
      </c>
      <c r="F264" s="57">
        <f t="shared" ref="F264" si="41">SUM(F257:F263)</f>
        <v>2131</v>
      </c>
      <c r="G264" s="57">
        <f t="shared" si="40"/>
        <v>1197</v>
      </c>
    </row>
    <row r="265" spans="1:7" ht="15.6" customHeight="1">
      <c r="A265" s="121" t="s">
        <v>7</v>
      </c>
      <c r="B265" s="18">
        <v>67</v>
      </c>
      <c r="C265" s="44" t="s">
        <v>37</v>
      </c>
      <c r="D265" s="57">
        <f t="shared" ref="D265:G265" si="42">D264+D254+D244+D234+D224+D212</f>
        <v>74634</v>
      </c>
      <c r="E265" s="57">
        <f t="shared" si="42"/>
        <v>81548</v>
      </c>
      <c r="F265" s="57">
        <f t="shared" si="42"/>
        <v>81548</v>
      </c>
      <c r="G265" s="48">
        <f t="shared" si="42"/>
        <v>87272</v>
      </c>
    </row>
    <row r="266" spans="1:7" ht="11.25" customHeight="1">
      <c r="A266" s="121"/>
      <c r="B266" s="18"/>
      <c r="C266" s="44"/>
      <c r="D266" s="55"/>
      <c r="E266" s="55"/>
      <c r="F266" s="55"/>
      <c r="G266" s="54"/>
    </row>
    <row r="267" spans="1:7" ht="27.95" customHeight="1">
      <c r="A267" s="121"/>
      <c r="B267" s="18">
        <v>68</v>
      </c>
      <c r="C267" s="44" t="s">
        <v>49</v>
      </c>
      <c r="D267" s="55"/>
      <c r="E267" s="55"/>
      <c r="F267" s="55"/>
      <c r="G267" s="54"/>
    </row>
    <row r="268" spans="1:7" ht="15.6" customHeight="1">
      <c r="A268" s="121"/>
      <c r="B268" s="18" t="s">
        <v>216</v>
      </c>
      <c r="C268" s="44" t="s">
        <v>118</v>
      </c>
      <c r="D268" s="55">
        <v>5425</v>
      </c>
      <c r="E268" s="55">
        <v>10000</v>
      </c>
      <c r="F268" s="55">
        <v>10000</v>
      </c>
      <c r="G268" s="55">
        <v>10000</v>
      </c>
    </row>
    <row r="269" spans="1:7" ht="27.95" customHeight="1">
      <c r="A269" s="121" t="s">
        <v>7</v>
      </c>
      <c r="B269" s="18">
        <v>68</v>
      </c>
      <c r="C269" s="44" t="s">
        <v>49</v>
      </c>
      <c r="D269" s="57">
        <f t="shared" ref="D269:G269" si="43">D268</f>
        <v>5425</v>
      </c>
      <c r="E269" s="57">
        <f t="shared" si="43"/>
        <v>10000</v>
      </c>
      <c r="F269" s="57">
        <f t="shared" ref="F269" si="44">F268</f>
        <v>10000</v>
      </c>
      <c r="G269" s="57">
        <f t="shared" si="43"/>
        <v>10000</v>
      </c>
    </row>
    <row r="270" spans="1:7">
      <c r="A270" s="121"/>
      <c r="B270" s="18"/>
      <c r="C270" s="44"/>
      <c r="D270" s="55"/>
      <c r="E270" s="55"/>
      <c r="F270" s="55"/>
      <c r="G270" s="55"/>
    </row>
    <row r="271" spans="1:7" ht="39" customHeight="1">
      <c r="A271" s="156"/>
      <c r="B271" s="162">
        <v>69</v>
      </c>
      <c r="C271" s="158" t="s">
        <v>283</v>
      </c>
      <c r="D271" s="58"/>
      <c r="E271" s="58"/>
      <c r="F271" s="58"/>
      <c r="G271" s="88"/>
    </row>
    <row r="272" spans="1:7" ht="15.6" customHeight="1">
      <c r="A272" s="121"/>
      <c r="B272" s="18" t="s">
        <v>260</v>
      </c>
      <c r="C272" s="44" t="s">
        <v>118</v>
      </c>
      <c r="D272" s="55">
        <v>228</v>
      </c>
      <c r="E272" s="55">
        <v>780</v>
      </c>
      <c r="F272" s="55">
        <v>780</v>
      </c>
      <c r="G272" s="55">
        <v>780</v>
      </c>
    </row>
    <row r="273" spans="1:7" ht="40.700000000000003" customHeight="1">
      <c r="A273" s="121" t="s">
        <v>7</v>
      </c>
      <c r="B273" s="18">
        <v>69</v>
      </c>
      <c r="C273" s="44" t="s">
        <v>283</v>
      </c>
      <c r="D273" s="57">
        <f t="shared" ref="D273:G273" si="45">D272</f>
        <v>228</v>
      </c>
      <c r="E273" s="57">
        <f t="shared" si="45"/>
        <v>780</v>
      </c>
      <c r="F273" s="57">
        <f t="shared" ref="F273" si="46">F272</f>
        <v>780</v>
      </c>
      <c r="G273" s="57">
        <f t="shared" si="45"/>
        <v>780</v>
      </c>
    </row>
    <row r="274" spans="1:7" ht="15.6" customHeight="1">
      <c r="A274" s="121" t="s">
        <v>7</v>
      </c>
      <c r="B274" s="42">
        <v>0.114</v>
      </c>
      <c r="C274" s="40" t="s">
        <v>17</v>
      </c>
      <c r="D274" s="58">
        <f t="shared" ref="D274:G274" si="47">D265+D269+D273</f>
        <v>80287</v>
      </c>
      <c r="E274" s="58">
        <f t="shared" si="47"/>
        <v>92328</v>
      </c>
      <c r="F274" s="58">
        <f t="shared" ref="F274" si="48">F265+F269+F273</f>
        <v>92328</v>
      </c>
      <c r="G274" s="58">
        <f t="shared" si="47"/>
        <v>98052</v>
      </c>
    </row>
    <row r="275" spans="1:7">
      <c r="A275" s="121"/>
      <c r="B275" s="42"/>
      <c r="C275" s="40"/>
      <c r="D275" s="45"/>
      <c r="E275" s="55"/>
      <c r="F275" s="55"/>
      <c r="G275" s="54"/>
    </row>
    <row r="276" spans="1:7" ht="15.6" customHeight="1">
      <c r="A276" s="121"/>
      <c r="B276" s="42">
        <v>0.8</v>
      </c>
      <c r="C276" s="40" t="s">
        <v>53</v>
      </c>
      <c r="D276" s="45"/>
      <c r="E276" s="55"/>
      <c r="F276" s="55"/>
      <c r="G276" s="54"/>
    </row>
    <row r="277" spans="1:7" ht="15.6" customHeight="1">
      <c r="A277" s="121"/>
      <c r="B277" s="62">
        <v>70</v>
      </c>
      <c r="C277" s="44" t="s">
        <v>54</v>
      </c>
      <c r="D277" s="45"/>
      <c r="E277" s="55"/>
      <c r="F277" s="55"/>
      <c r="G277" s="54"/>
    </row>
    <row r="278" spans="1:7" ht="15.6" customHeight="1">
      <c r="A278" s="121"/>
      <c r="B278" s="84" t="s">
        <v>55</v>
      </c>
      <c r="C278" s="44" t="s">
        <v>13</v>
      </c>
      <c r="D278" s="55">
        <v>14394</v>
      </c>
      <c r="E278" s="55">
        <v>19884</v>
      </c>
      <c r="F278" s="55">
        <v>19884</v>
      </c>
      <c r="G278" s="54">
        <v>29934</v>
      </c>
    </row>
    <row r="279" spans="1:7" ht="15.6" customHeight="1">
      <c r="A279" s="86"/>
      <c r="B279" s="84" t="s">
        <v>65</v>
      </c>
      <c r="C279" s="44" t="s">
        <v>58</v>
      </c>
      <c r="D279" s="55">
        <v>604</v>
      </c>
      <c r="E279" s="55">
        <v>1266</v>
      </c>
      <c r="F279" s="55">
        <v>1266</v>
      </c>
      <c r="G279" s="54">
        <v>650</v>
      </c>
    </row>
    <row r="280" spans="1:7" s="1" customFormat="1" ht="14.85" customHeight="1">
      <c r="A280" s="120"/>
      <c r="B280" s="108" t="s">
        <v>113</v>
      </c>
      <c r="C280" s="105" t="s">
        <v>71</v>
      </c>
      <c r="D280" s="55">
        <v>913</v>
      </c>
      <c r="E280" s="55">
        <v>602</v>
      </c>
      <c r="F280" s="55">
        <v>602</v>
      </c>
      <c r="G280" s="55">
        <v>1</v>
      </c>
    </row>
    <row r="281" spans="1:7" s="119" customFormat="1" ht="14.85" customHeight="1">
      <c r="A281" s="120"/>
      <c r="B281" s="108" t="s">
        <v>114</v>
      </c>
      <c r="C281" s="105" t="s">
        <v>72</v>
      </c>
      <c r="D281" s="55">
        <v>11745</v>
      </c>
      <c r="E281" s="55">
        <v>3765</v>
      </c>
      <c r="F281" s="55">
        <v>3765</v>
      </c>
      <c r="G281" s="55">
        <v>5067</v>
      </c>
    </row>
    <row r="282" spans="1:7" s="1" customFormat="1" ht="14.85" customHeight="1">
      <c r="A282" s="120"/>
      <c r="B282" s="108" t="s">
        <v>243</v>
      </c>
      <c r="C282" s="105" t="s">
        <v>73</v>
      </c>
      <c r="D282" s="45">
        <v>0</v>
      </c>
      <c r="E282" s="55">
        <v>1</v>
      </c>
      <c r="F282" s="55">
        <v>1</v>
      </c>
      <c r="G282" s="55">
        <v>200</v>
      </c>
    </row>
    <row r="283" spans="1:7" s="1" customFormat="1" ht="14.85" customHeight="1">
      <c r="A283" s="120"/>
      <c r="B283" s="108" t="s">
        <v>245</v>
      </c>
      <c r="C283" s="105" t="s">
        <v>74</v>
      </c>
      <c r="D283" s="45">
        <v>0</v>
      </c>
      <c r="E283" s="55">
        <v>1</v>
      </c>
      <c r="F283" s="55">
        <v>1</v>
      </c>
      <c r="G283" s="55">
        <v>4001</v>
      </c>
    </row>
    <row r="284" spans="1:7" s="72" customFormat="1" ht="15.6" customHeight="1">
      <c r="A284" s="121"/>
      <c r="B284" s="84" t="s">
        <v>56</v>
      </c>
      <c r="C284" s="44" t="s">
        <v>79</v>
      </c>
      <c r="D284" s="55">
        <v>288</v>
      </c>
      <c r="E284" s="55">
        <v>699</v>
      </c>
      <c r="F284" s="55">
        <v>699</v>
      </c>
      <c r="G284" s="54">
        <v>699</v>
      </c>
    </row>
    <row r="285" spans="1:7" ht="15.6" customHeight="1">
      <c r="A285" s="121"/>
      <c r="B285" s="84" t="s">
        <v>244</v>
      </c>
      <c r="C285" s="44" t="s">
        <v>80</v>
      </c>
      <c r="D285" s="45">
        <v>0</v>
      </c>
      <c r="E285" s="55">
        <v>1</v>
      </c>
      <c r="F285" s="55">
        <v>1</v>
      </c>
      <c r="G285" s="54">
        <v>1</v>
      </c>
    </row>
    <row r="286" spans="1:7" ht="15.6" customHeight="1">
      <c r="A286" s="121"/>
      <c r="B286" s="84" t="s">
        <v>57</v>
      </c>
      <c r="C286" s="44" t="s">
        <v>16</v>
      </c>
      <c r="D286" s="55">
        <v>4086</v>
      </c>
      <c r="E286" s="55">
        <v>4801</v>
      </c>
      <c r="F286" s="55">
        <v>4801</v>
      </c>
      <c r="G286" s="54">
        <v>4500</v>
      </c>
    </row>
    <row r="287" spans="1:7" ht="15.6" customHeight="1">
      <c r="A287" s="121"/>
      <c r="B287" s="84" t="s">
        <v>246</v>
      </c>
      <c r="C287" s="44" t="s">
        <v>82</v>
      </c>
      <c r="D287" s="45">
        <v>0</v>
      </c>
      <c r="E287" s="55">
        <v>40</v>
      </c>
      <c r="F287" s="55">
        <v>40</v>
      </c>
      <c r="G287" s="54">
        <v>40</v>
      </c>
    </row>
    <row r="288" spans="1:7" ht="15.6" customHeight="1">
      <c r="A288" s="121"/>
      <c r="B288" s="84" t="s">
        <v>247</v>
      </c>
      <c r="C288" s="44" t="s">
        <v>224</v>
      </c>
      <c r="D288" s="45">
        <v>0</v>
      </c>
      <c r="E288" s="55">
        <v>1</v>
      </c>
      <c r="F288" s="55">
        <v>1</v>
      </c>
      <c r="G288" s="54">
        <v>1</v>
      </c>
    </row>
    <row r="289" spans="1:7" ht="15.6" customHeight="1">
      <c r="A289" s="121"/>
      <c r="B289" s="84" t="s">
        <v>248</v>
      </c>
      <c r="C289" s="44" t="s">
        <v>249</v>
      </c>
      <c r="D289" s="45">
        <v>0</v>
      </c>
      <c r="E289" s="55">
        <v>1</v>
      </c>
      <c r="F289" s="55">
        <v>1</v>
      </c>
      <c r="G289" s="54">
        <v>1</v>
      </c>
    </row>
    <row r="290" spans="1:7" s="1" customFormat="1" ht="14.85" customHeight="1">
      <c r="A290" s="120"/>
      <c r="B290" s="108" t="s">
        <v>115</v>
      </c>
      <c r="C290" s="105" t="s">
        <v>84</v>
      </c>
      <c r="D290" s="55">
        <v>291</v>
      </c>
      <c r="E290" s="55">
        <v>360</v>
      </c>
      <c r="F290" s="55">
        <v>360</v>
      </c>
      <c r="G290" s="55">
        <v>360</v>
      </c>
    </row>
    <row r="291" spans="1:7" s="1" customFormat="1" ht="14.85" customHeight="1">
      <c r="A291" s="120"/>
      <c r="B291" s="108" t="s">
        <v>290</v>
      </c>
      <c r="C291" s="105" t="s">
        <v>306</v>
      </c>
      <c r="D291" s="55">
        <v>797</v>
      </c>
      <c r="E291" s="45">
        <v>0</v>
      </c>
      <c r="F291" s="45">
        <v>0</v>
      </c>
      <c r="G291" s="55">
        <v>1000</v>
      </c>
    </row>
    <row r="292" spans="1:7" s="1" customFormat="1" ht="14.85" customHeight="1">
      <c r="A292" s="120"/>
      <c r="B292" s="108" t="s">
        <v>250</v>
      </c>
      <c r="C292" s="105" t="s">
        <v>251</v>
      </c>
      <c r="D292" s="55">
        <v>368</v>
      </c>
      <c r="E292" s="55">
        <v>2000</v>
      </c>
      <c r="F292" s="55">
        <v>2000</v>
      </c>
      <c r="G292" s="55">
        <v>800</v>
      </c>
    </row>
    <row r="293" spans="1:7" s="1" customFormat="1" ht="14.85" customHeight="1">
      <c r="A293" s="120"/>
      <c r="B293" s="108" t="s">
        <v>117</v>
      </c>
      <c r="C293" s="105" t="s">
        <v>118</v>
      </c>
      <c r="D293" s="55">
        <v>5500</v>
      </c>
      <c r="E293" s="55">
        <v>5600</v>
      </c>
      <c r="F293" s="55">
        <v>5600</v>
      </c>
      <c r="G293" s="55">
        <v>200</v>
      </c>
    </row>
    <row r="294" spans="1:7" ht="15.6" customHeight="1">
      <c r="A294" s="121" t="s">
        <v>7</v>
      </c>
      <c r="B294" s="62">
        <v>70</v>
      </c>
      <c r="C294" s="44" t="s">
        <v>54</v>
      </c>
      <c r="D294" s="57">
        <f t="shared" ref="D294:G294" si="49">SUM(D278:D293)</f>
        <v>38986</v>
      </c>
      <c r="E294" s="57">
        <f t="shared" si="49"/>
        <v>39022</v>
      </c>
      <c r="F294" s="57">
        <f t="shared" ref="F294" si="50">SUM(F278:F293)</f>
        <v>39022</v>
      </c>
      <c r="G294" s="57">
        <f t="shared" si="49"/>
        <v>47455</v>
      </c>
    </row>
    <row r="295" spans="1:7" ht="15.6" customHeight="1">
      <c r="A295" s="121" t="s">
        <v>7</v>
      </c>
      <c r="B295" s="42">
        <v>0.8</v>
      </c>
      <c r="C295" s="40" t="s">
        <v>53</v>
      </c>
      <c r="D295" s="57">
        <f t="shared" ref="D295:E295" si="51">D294</f>
        <v>38986</v>
      </c>
      <c r="E295" s="57">
        <f t="shared" si="51"/>
        <v>39022</v>
      </c>
      <c r="F295" s="57">
        <f t="shared" ref="F295" si="52">F294</f>
        <v>39022</v>
      </c>
      <c r="G295" s="57">
        <f>G294</f>
        <v>47455</v>
      </c>
    </row>
    <row r="296" spans="1:7" ht="18" customHeight="1">
      <c r="A296" s="121" t="s">
        <v>7</v>
      </c>
      <c r="B296" s="39">
        <v>2014</v>
      </c>
      <c r="C296" s="43" t="s">
        <v>0</v>
      </c>
      <c r="D296" s="58">
        <f t="shared" ref="D296:G296" si="53">D274+D191+D40+D295</f>
        <v>759346</v>
      </c>
      <c r="E296" s="58">
        <f t="shared" si="53"/>
        <v>823090</v>
      </c>
      <c r="F296" s="58">
        <f t="shared" si="53"/>
        <v>822574</v>
      </c>
      <c r="G296" s="58">
        <f t="shared" si="53"/>
        <v>867411</v>
      </c>
    </row>
    <row r="297" spans="1:7" ht="13.5">
      <c r="A297" s="121"/>
      <c r="B297" s="39"/>
      <c r="C297" s="43"/>
      <c r="D297" s="122"/>
      <c r="E297" s="49"/>
      <c r="F297" s="49"/>
      <c r="G297" s="49"/>
    </row>
    <row r="298" spans="1:7" ht="15" customHeight="1">
      <c r="A298" s="135" t="s">
        <v>9</v>
      </c>
      <c r="B298" s="36">
        <v>2071</v>
      </c>
      <c r="C298" s="63" t="s">
        <v>1</v>
      </c>
      <c r="D298" s="50"/>
      <c r="E298" s="64"/>
      <c r="F298" s="64"/>
      <c r="G298" s="32"/>
    </row>
    <row r="299" spans="1:7" ht="15" customHeight="1">
      <c r="A299" s="135"/>
      <c r="B299" s="65">
        <v>1</v>
      </c>
      <c r="C299" s="66" t="s">
        <v>43</v>
      </c>
      <c r="D299" s="64"/>
      <c r="E299" s="64"/>
      <c r="F299" s="64"/>
      <c r="G299" s="32"/>
    </row>
    <row r="300" spans="1:7" ht="27">
      <c r="A300" s="135"/>
      <c r="B300" s="67">
        <v>1.1060000000000001</v>
      </c>
      <c r="C300" s="63" t="s">
        <v>45</v>
      </c>
      <c r="D300" s="68"/>
      <c r="E300" s="68"/>
      <c r="F300" s="68"/>
      <c r="G300" s="70"/>
    </row>
    <row r="301" spans="1:7" ht="15" customHeight="1">
      <c r="A301" s="135"/>
      <c r="B301" s="83" t="s">
        <v>38</v>
      </c>
      <c r="C301" s="66" t="s">
        <v>39</v>
      </c>
      <c r="D301" s="150">
        <v>9654</v>
      </c>
      <c r="E301" s="98">
        <v>35027</v>
      </c>
      <c r="F301" s="98">
        <v>35027</v>
      </c>
      <c r="G301" s="32">
        <v>51393</v>
      </c>
    </row>
    <row r="302" spans="1:7" s="72" customFormat="1" ht="27">
      <c r="A302" s="135" t="s">
        <v>7</v>
      </c>
      <c r="B302" s="67">
        <v>1.1060000000000001</v>
      </c>
      <c r="C302" s="63" t="s">
        <v>45</v>
      </c>
      <c r="D302" s="34">
        <f t="shared" ref="D302:E303" si="54">D301</f>
        <v>9654</v>
      </c>
      <c r="E302" s="34">
        <f t="shared" si="54"/>
        <v>35027</v>
      </c>
      <c r="F302" s="34">
        <f t="shared" ref="F302" si="55">F301</f>
        <v>35027</v>
      </c>
      <c r="G302" s="71">
        <f t="shared" ref="G302:G303" si="56">G301</f>
        <v>51393</v>
      </c>
    </row>
    <row r="303" spans="1:7" s="72" customFormat="1" ht="15" customHeight="1">
      <c r="A303" s="135" t="s">
        <v>7</v>
      </c>
      <c r="B303" s="65">
        <v>1</v>
      </c>
      <c r="C303" s="66" t="s">
        <v>43</v>
      </c>
      <c r="D303" s="151">
        <f t="shared" si="54"/>
        <v>9654</v>
      </c>
      <c r="E303" s="151">
        <f t="shared" si="54"/>
        <v>35027</v>
      </c>
      <c r="F303" s="151">
        <f t="shared" ref="F303" si="57">F302</f>
        <v>35027</v>
      </c>
      <c r="G303" s="37">
        <f t="shared" si="56"/>
        <v>51393</v>
      </c>
    </row>
    <row r="304" spans="1:7" ht="15" customHeight="1">
      <c r="A304" s="135" t="s">
        <v>7</v>
      </c>
      <c r="B304" s="36">
        <v>2071</v>
      </c>
      <c r="C304" s="63" t="s">
        <v>1</v>
      </c>
      <c r="D304" s="151">
        <f t="shared" ref="D304:E304" si="58">D302</f>
        <v>9654</v>
      </c>
      <c r="E304" s="151">
        <f t="shared" si="58"/>
        <v>35027</v>
      </c>
      <c r="F304" s="151">
        <f t="shared" ref="F304" si="59">F302</f>
        <v>35027</v>
      </c>
      <c r="G304" s="37">
        <f>G302</f>
        <v>51393</v>
      </c>
    </row>
    <row r="305" spans="1:7" ht="15" customHeight="1">
      <c r="A305" s="137" t="s">
        <v>7</v>
      </c>
      <c r="B305" s="73"/>
      <c r="C305" s="74" t="s">
        <v>8</v>
      </c>
      <c r="D305" s="56">
        <f t="shared" ref="D305:G305" si="60">D304+D296</f>
        <v>769000</v>
      </c>
      <c r="E305" s="56">
        <f t="shared" si="60"/>
        <v>858117</v>
      </c>
      <c r="F305" s="56">
        <f t="shared" si="60"/>
        <v>857601</v>
      </c>
      <c r="G305" s="75">
        <f t="shared" si="60"/>
        <v>918804</v>
      </c>
    </row>
    <row r="306" spans="1:7" ht="15" customHeight="1">
      <c r="A306" s="137" t="s">
        <v>7</v>
      </c>
      <c r="B306" s="73"/>
      <c r="C306" s="76" t="s">
        <v>4</v>
      </c>
      <c r="D306" s="34">
        <f t="shared" ref="D306:G306" si="61">D40+D304</f>
        <v>294756</v>
      </c>
      <c r="E306" s="34">
        <f t="shared" si="61"/>
        <v>335389</v>
      </c>
      <c r="F306" s="34">
        <f t="shared" si="61"/>
        <v>337189</v>
      </c>
      <c r="G306" s="71">
        <f t="shared" si="61"/>
        <v>382247</v>
      </c>
    </row>
    <row r="307" spans="1:7" s="72" customFormat="1" ht="15" customHeight="1">
      <c r="A307" s="137" t="s">
        <v>7</v>
      </c>
      <c r="B307" s="73"/>
      <c r="C307" s="74" t="s">
        <v>5</v>
      </c>
      <c r="D307" s="57">
        <f t="shared" ref="D307:E307" si="62">D305-D306</f>
        <v>474244</v>
      </c>
      <c r="E307" s="48">
        <f t="shared" si="62"/>
        <v>522728</v>
      </c>
      <c r="F307" s="48">
        <f t="shared" ref="F307" si="63">F305-F306</f>
        <v>520412</v>
      </c>
      <c r="G307" s="48">
        <f t="shared" ref="G307" si="64">G305-G306</f>
        <v>536557</v>
      </c>
    </row>
    <row r="308" spans="1:7" s="72" customFormat="1">
      <c r="A308" s="135"/>
      <c r="B308" s="18"/>
      <c r="C308" s="43"/>
      <c r="D308" s="55"/>
      <c r="E308" s="54"/>
      <c r="F308" s="54"/>
      <c r="G308" s="54"/>
    </row>
    <row r="309" spans="1:7" s="72" customFormat="1" ht="15" customHeight="1">
      <c r="A309" s="135"/>
      <c r="B309" s="18"/>
      <c r="C309" s="43" t="s">
        <v>261</v>
      </c>
      <c r="D309" s="55"/>
      <c r="E309" s="54"/>
      <c r="F309" s="54"/>
      <c r="G309" s="54"/>
    </row>
    <row r="310" spans="1:7" ht="15" customHeight="1">
      <c r="A310" s="121" t="s">
        <v>9</v>
      </c>
      <c r="B310" s="40">
        <v>4070</v>
      </c>
      <c r="C310" s="43" t="s">
        <v>262</v>
      </c>
      <c r="D310" s="50"/>
      <c r="E310" s="50"/>
      <c r="F310" s="50"/>
      <c r="G310" s="49"/>
    </row>
    <row r="311" spans="1:7">
      <c r="A311" s="121"/>
      <c r="B311" s="89" t="s">
        <v>59</v>
      </c>
      <c r="C311" s="43" t="s">
        <v>53</v>
      </c>
      <c r="D311" s="87"/>
      <c r="E311" s="87"/>
      <c r="F311" s="87"/>
      <c r="G311" s="69"/>
    </row>
    <row r="312" spans="1:7" s="95" customFormat="1" ht="15" customHeight="1">
      <c r="A312" s="138"/>
      <c r="B312" s="93" t="s">
        <v>270</v>
      </c>
      <c r="C312" s="94" t="s">
        <v>10</v>
      </c>
      <c r="D312" s="68"/>
      <c r="E312" s="68"/>
      <c r="F312" s="68"/>
      <c r="G312" s="70"/>
    </row>
    <row r="313" spans="1:7" s="92" customFormat="1" ht="15" customHeight="1">
      <c r="A313" s="135"/>
      <c r="B313" s="91" t="s">
        <v>271</v>
      </c>
      <c r="C313" s="66" t="s">
        <v>265</v>
      </c>
      <c r="D313" s="154">
        <v>19550</v>
      </c>
      <c r="E313" s="154">
        <v>10000</v>
      </c>
      <c r="F313" s="154">
        <f>10000-1800</f>
        <v>8200</v>
      </c>
      <c r="G313" s="32">
        <v>6501</v>
      </c>
    </row>
    <row r="314" spans="1:7" s="92" customFormat="1" ht="15" customHeight="1">
      <c r="A314" s="135"/>
      <c r="B314" s="91" t="s">
        <v>272</v>
      </c>
      <c r="C314" s="66" t="s">
        <v>273</v>
      </c>
      <c r="D314" s="97">
        <v>0</v>
      </c>
      <c r="E314" s="154">
        <v>1</v>
      </c>
      <c r="F314" s="154">
        <v>1</v>
      </c>
      <c r="G314" s="32">
        <v>1</v>
      </c>
    </row>
    <row r="315" spans="1:7" s="146" customFormat="1" ht="27" customHeight="1">
      <c r="A315" s="135"/>
      <c r="B315" s="91" t="s">
        <v>274</v>
      </c>
      <c r="C315" s="66" t="s">
        <v>275</v>
      </c>
      <c r="D315" s="97">
        <v>0</v>
      </c>
      <c r="E315" s="154">
        <v>1</v>
      </c>
      <c r="F315" s="154">
        <v>1</v>
      </c>
      <c r="G315" s="32">
        <v>20501</v>
      </c>
    </row>
    <row r="316" spans="1:7" s="92" customFormat="1" ht="15" customHeight="1">
      <c r="A316" s="135"/>
      <c r="B316" s="91" t="s">
        <v>276</v>
      </c>
      <c r="C316" s="66" t="s">
        <v>277</v>
      </c>
      <c r="D316" s="97">
        <v>0</v>
      </c>
      <c r="E316" s="154">
        <v>1</v>
      </c>
      <c r="F316" s="154">
        <v>1</v>
      </c>
      <c r="G316" s="32">
        <v>1</v>
      </c>
    </row>
    <row r="317" spans="1:7" s="92" customFormat="1" ht="15" customHeight="1">
      <c r="A317" s="135"/>
      <c r="B317" s="91" t="s">
        <v>278</v>
      </c>
      <c r="C317" s="66" t="s">
        <v>279</v>
      </c>
      <c r="D317" s="97">
        <v>0</v>
      </c>
      <c r="E317" s="154">
        <v>1</v>
      </c>
      <c r="F317" s="154">
        <v>1</v>
      </c>
      <c r="G317" s="32">
        <v>1</v>
      </c>
    </row>
    <row r="318" spans="1:7" s="92" customFormat="1" ht="15" customHeight="1">
      <c r="A318" s="135" t="s">
        <v>7</v>
      </c>
      <c r="B318" s="93" t="s">
        <v>270</v>
      </c>
      <c r="C318" s="94" t="s">
        <v>10</v>
      </c>
      <c r="D318" s="155">
        <f t="shared" ref="D318:G318" si="65">SUM(D313:D317)</f>
        <v>19550</v>
      </c>
      <c r="E318" s="155">
        <f t="shared" si="65"/>
        <v>10004</v>
      </c>
      <c r="F318" s="155">
        <f t="shared" ref="F318" si="66">SUM(F313:F317)</f>
        <v>8204</v>
      </c>
      <c r="G318" s="96">
        <f t="shared" si="65"/>
        <v>27005</v>
      </c>
    </row>
    <row r="319" spans="1:7" ht="12" customHeight="1">
      <c r="A319" s="121"/>
      <c r="B319" s="90"/>
      <c r="C319" s="77"/>
      <c r="D319" s="87"/>
      <c r="E319" s="87"/>
      <c r="F319" s="87"/>
      <c r="G319" s="69"/>
    </row>
    <row r="320" spans="1:7" ht="15.6" customHeight="1">
      <c r="A320" s="121"/>
      <c r="B320" s="90" t="s">
        <v>264</v>
      </c>
      <c r="C320" s="77" t="s">
        <v>119</v>
      </c>
      <c r="D320" s="87"/>
      <c r="E320" s="87"/>
      <c r="F320" s="87"/>
      <c r="G320" s="69"/>
    </row>
    <row r="321" spans="1:7" ht="15" customHeight="1">
      <c r="A321" s="121"/>
      <c r="B321" s="90" t="s">
        <v>131</v>
      </c>
      <c r="C321" s="77" t="s">
        <v>120</v>
      </c>
      <c r="D321" s="45"/>
      <c r="E321" s="55"/>
      <c r="F321" s="55"/>
      <c r="G321" s="45"/>
    </row>
    <row r="322" spans="1:7" ht="15" customHeight="1">
      <c r="A322" s="121"/>
      <c r="B322" s="90" t="s">
        <v>298</v>
      </c>
      <c r="C322" s="77" t="s">
        <v>265</v>
      </c>
      <c r="D322" s="55">
        <v>4447</v>
      </c>
      <c r="E322" s="45">
        <v>0</v>
      </c>
      <c r="F322" s="45">
        <v>0</v>
      </c>
      <c r="G322" s="45">
        <v>0</v>
      </c>
    </row>
    <row r="323" spans="1:7" ht="15" customHeight="1">
      <c r="A323" s="121"/>
      <c r="B323" s="90" t="s">
        <v>321</v>
      </c>
      <c r="C323" s="77" t="s">
        <v>273</v>
      </c>
      <c r="D323" s="45">
        <v>0</v>
      </c>
      <c r="E323" s="45">
        <v>0</v>
      </c>
      <c r="F323" s="45">
        <v>0</v>
      </c>
      <c r="G323" s="32">
        <v>619</v>
      </c>
    </row>
    <row r="324" spans="1:7" ht="15" customHeight="1">
      <c r="A324" s="121"/>
      <c r="B324" s="90" t="s">
        <v>322</v>
      </c>
      <c r="C324" s="77" t="s">
        <v>275</v>
      </c>
      <c r="D324" s="45">
        <v>0</v>
      </c>
      <c r="E324" s="45">
        <v>0</v>
      </c>
      <c r="F324" s="45">
        <v>0</v>
      </c>
      <c r="G324" s="32">
        <v>500</v>
      </c>
    </row>
    <row r="325" spans="1:7" ht="15" customHeight="1">
      <c r="A325" s="121"/>
      <c r="B325" s="90" t="s">
        <v>299</v>
      </c>
      <c r="C325" s="77" t="s">
        <v>277</v>
      </c>
      <c r="D325" s="55">
        <v>1330</v>
      </c>
      <c r="E325" s="45">
        <v>0</v>
      </c>
      <c r="F325" s="45">
        <v>0</v>
      </c>
      <c r="G325" s="55">
        <v>1</v>
      </c>
    </row>
    <row r="326" spans="1:7" ht="15" customHeight="1">
      <c r="A326" s="121"/>
      <c r="B326" s="90" t="s">
        <v>300</v>
      </c>
      <c r="C326" s="77" t="s">
        <v>279</v>
      </c>
      <c r="D326" s="55">
        <v>316</v>
      </c>
      <c r="E326" s="55">
        <v>400</v>
      </c>
      <c r="F326" s="55">
        <v>400</v>
      </c>
      <c r="G326" s="45">
        <v>0</v>
      </c>
    </row>
    <row r="327" spans="1:7" ht="15" customHeight="1">
      <c r="A327" s="121" t="s">
        <v>7</v>
      </c>
      <c r="B327" s="90" t="s">
        <v>131</v>
      </c>
      <c r="C327" s="77" t="s">
        <v>120</v>
      </c>
      <c r="D327" s="57">
        <f t="shared" ref="D327:E327" si="67">SUM(D322:D326)</f>
        <v>6093</v>
      </c>
      <c r="E327" s="57">
        <f t="shared" si="67"/>
        <v>400</v>
      </c>
      <c r="F327" s="57">
        <f t="shared" ref="F327" si="68">SUM(F322:F326)</f>
        <v>400</v>
      </c>
      <c r="G327" s="57">
        <f t="shared" ref="G327" si="69">SUM(G322:G326)</f>
        <v>1120</v>
      </c>
    </row>
    <row r="328" spans="1:7" ht="15" customHeight="1">
      <c r="A328" s="121" t="s">
        <v>7</v>
      </c>
      <c r="B328" s="90" t="s">
        <v>264</v>
      </c>
      <c r="C328" s="77" t="s">
        <v>119</v>
      </c>
      <c r="D328" s="57">
        <f>D327</f>
        <v>6093</v>
      </c>
      <c r="E328" s="57">
        <f t="shared" ref="E328:G328" si="70">E327</f>
        <v>400</v>
      </c>
      <c r="F328" s="57">
        <f t="shared" si="70"/>
        <v>400</v>
      </c>
      <c r="G328" s="57">
        <f t="shared" si="70"/>
        <v>1120</v>
      </c>
    </row>
    <row r="329" spans="1:7" ht="12" customHeight="1">
      <c r="A329" s="121"/>
      <c r="B329" s="90"/>
      <c r="C329" s="77"/>
      <c r="D329" s="56"/>
      <c r="E329" s="56"/>
      <c r="F329" s="56"/>
      <c r="G329" s="56"/>
    </row>
    <row r="330" spans="1:7" ht="15" customHeight="1">
      <c r="A330" s="121"/>
      <c r="B330" s="90" t="s">
        <v>285</v>
      </c>
      <c r="C330" s="77" t="s">
        <v>132</v>
      </c>
      <c r="D330" s="56"/>
      <c r="E330" s="56"/>
      <c r="F330" s="56"/>
      <c r="G330" s="56"/>
    </row>
    <row r="331" spans="1:7" ht="15" customHeight="1">
      <c r="A331" s="121"/>
      <c r="B331" s="18">
        <v>67</v>
      </c>
      <c r="C331" s="44" t="s">
        <v>255</v>
      </c>
      <c r="D331" s="45"/>
      <c r="E331" s="55"/>
      <c r="F331" s="55"/>
      <c r="G331" s="45"/>
    </row>
    <row r="332" spans="1:7" ht="15" customHeight="1">
      <c r="A332" s="121"/>
      <c r="B332" s="90" t="s">
        <v>301</v>
      </c>
      <c r="C332" s="77" t="s">
        <v>265</v>
      </c>
      <c r="D332" s="55">
        <v>3210</v>
      </c>
      <c r="E332" s="45">
        <v>0</v>
      </c>
      <c r="F332" s="55">
        <v>2316</v>
      </c>
      <c r="G332" s="45">
        <v>0</v>
      </c>
    </row>
    <row r="333" spans="1:7" ht="15" customHeight="1">
      <c r="A333" s="121" t="s">
        <v>7</v>
      </c>
      <c r="B333" s="18">
        <v>67</v>
      </c>
      <c r="C333" s="44" t="s">
        <v>255</v>
      </c>
      <c r="D333" s="57">
        <f t="shared" ref="D333:E333" si="71">SUM(D332:D332)</f>
        <v>3210</v>
      </c>
      <c r="E333" s="47">
        <f t="shared" si="71"/>
        <v>0</v>
      </c>
      <c r="F333" s="57">
        <f t="shared" ref="F333" si="72">SUM(F332:F332)</f>
        <v>2316</v>
      </c>
      <c r="G333" s="47">
        <f t="shared" ref="G333" si="73">SUM(G332:G332)</f>
        <v>0</v>
      </c>
    </row>
    <row r="334" spans="1:7" ht="15" customHeight="1">
      <c r="A334" s="121" t="s">
        <v>7</v>
      </c>
      <c r="B334" s="90" t="s">
        <v>285</v>
      </c>
      <c r="C334" s="77" t="s">
        <v>132</v>
      </c>
      <c r="D334" s="57">
        <f>D333</f>
        <v>3210</v>
      </c>
      <c r="E334" s="47">
        <f t="shared" ref="E334:G334" si="74">E333</f>
        <v>0</v>
      </c>
      <c r="F334" s="57">
        <f t="shared" si="74"/>
        <v>2316</v>
      </c>
      <c r="G334" s="47">
        <f t="shared" si="74"/>
        <v>0</v>
      </c>
    </row>
    <row r="335" spans="1:7" ht="12" customHeight="1">
      <c r="A335" s="121"/>
      <c r="B335" s="90"/>
      <c r="C335" s="77"/>
      <c r="D335" s="56"/>
      <c r="E335" s="56"/>
      <c r="F335" s="56"/>
      <c r="G335" s="56"/>
    </row>
    <row r="336" spans="1:7" ht="15.6" customHeight="1">
      <c r="A336" s="121"/>
      <c r="B336" s="90" t="s">
        <v>266</v>
      </c>
      <c r="C336" s="77" t="s">
        <v>142</v>
      </c>
      <c r="D336" s="87"/>
      <c r="E336" s="87"/>
      <c r="F336" s="87"/>
      <c r="G336" s="69"/>
    </row>
    <row r="337" spans="1:7" ht="15" customHeight="1">
      <c r="A337" s="121"/>
      <c r="B337" s="90" t="s">
        <v>131</v>
      </c>
      <c r="C337" s="44" t="s">
        <v>143</v>
      </c>
      <c r="D337" s="45"/>
      <c r="E337" s="45"/>
      <c r="F337" s="45"/>
      <c r="G337" s="45"/>
    </row>
    <row r="338" spans="1:7" ht="15" customHeight="1">
      <c r="A338" s="121"/>
      <c r="B338" s="90" t="s">
        <v>297</v>
      </c>
      <c r="C338" s="77" t="s">
        <v>265</v>
      </c>
      <c r="D338" s="55">
        <v>2270</v>
      </c>
      <c r="E338" s="55">
        <v>1200</v>
      </c>
      <c r="F338" s="55">
        <v>1200</v>
      </c>
      <c r="G338" s="45">
        <v>0</v>
      </c>
    </row>
    <row r="339" spans="1:7" ht="25.5">
      <c r="A339" s="121"/>
      <c r="B339" s="90" t="s">
        <v>296</v>
      </c>
      <c r="C339" s="77" t="s">
        <v>275</v>
      </c>
      <c r="D339" s="45">
        <v>0</v>
      </c>
      <c r="E339" s="55">
        <v>500</v>
      </c>
      <c r="F339" s="55">
        <v>500</v>
      </c>
      <c r="G339" s="55">
        <v>500</v>
      </c>
    </row>
    <row r="340" spans="1:7" ht="15" customHeight="1">
      <c r="A340" s="121"/>
      <c r="B340" s="90" t="s">
        <v>295</v>
      </c>
      <c r="C340" s="77" t="s">
        <v>279</v>
      </c>
      <c r="D340" s="55">
        <v>67</v>
      </c>
      <c r="E340" s="55">
        <v>1000</v>
      </c>
      <c r="F340" s="55">
        <v>1000</v>
      </c>
      <c r="G340" s="55">
        <v>500</v>
      </c>
    </row>
    <row r="341" spans="1:7" ht="15" customHeight="1">
      <c r="A341" s="121" t="s">
        <v>7</v>
      </c>
      <c r="B341" s="90" t="s">
        <v>131</v>
      </c>
      <c r="C341" s="44" t="s">
        <v>143</v>
      </c>
      <c r="D341" s="57">
        <f t="shared" ref="D341:E341" si="75">SUM(D338:D340)</f>
        <v>2337</v>
      </c>
      <c r="E341" s="57">
        <f t="shared" si="75"/>
        <v>2700</v>
      </c>
      <c r="F341" s="57">
        <f t="shared" ref="F341" si="76">SUM(F338:F340)</f>
        <v>2700</v>
      </c>
      <c r="G341" s="57">
        <f t="shared" ref="G341" si="77">SUM(G338:G340)</f>
        <v>1000</v>
      </c>
    </row>
    <row r="342" spans="1:7" ht="15" customHeight="1">
      <c r="A342" s="121" t="s">
        <v>7</v>
      </c>
      <c r="B342" s="90" t="s">
        <v>266</v>
      </c>
      <c r="C342" s="77" t="s">
        <v>142</v>
      </c>
      <c r="D342" s="57">
        <f>D341</f>
        <v>2337</v>
      </c>
      <c r="E342" s="57">
        <f t="shared" ref="E342:G342" si="78">E341</f>
        <v>2700</v>
      </c>
      <c r="F342" s="57">
        <f t="shared" si="78"/>
        <v>2700</v>
      </c>
      <c r="G342" s="57">
        <f t="shared" si="78"/>
        <v>1000</v>
      </c>
    </row>
    <row r="343" spans="1:7" ht="15" customHeight="1">
      <c r="A343" s="121"/>
      <c r="B343" s="90"/>
      <c r="C343" s="77"/>
      <c r="D343" s="53"/>
      <c r="E343" s="53"/>
      <c r="F343" s="53"/>
      <c r="G343" s="53"/>
    </row>
    <row r="344" spans="1:7" ht="15.6" customHeight="1">
      <c r="A344" s="121"/>
      <c r="B344" s="90" t="s">
        <v>267</v>
      </c>
      <c r="C344" s="77" t="s">
        <v>152</v>
      </c>
      <c r="D344" s="87"/>
      <c r="E344" s="87"/>
      <c r="F344" s="87"/>
      <c r="G344" s="69"/>
    </row>
    <row r="345" spans="1:7" ht="15" customHeight="1">
      <c r="A345" s="121"/>
      <c r="B345" s="18">
        <v>61</v>
      </c>
      <c r="C345" s="44" t="s">
        <v>153</v>
      </c>
      <c r="D345" s="45"/>
      <c r="E345" s="45"/>
      <c r="F345" s="45"/>
      <c r="G345" s="45"/>
    </row>
    <row r="346" spans="1:7" s="72" customFormat="1" ht="15" customHeight="1">
      <c r="A346" s="121"/>
      <c r="B346" s="90" t="s">
        <v>302</v>
      </c>
      <c r="C346" s="77" t="s">
        <v>265</v>
      </c>
      <c r="D346" s="55">
        <v>2006</v>
      </c>
      <c r="E346" s="55">
        <v>3459</v>
      </c>
      <c r="F346" s="55">
        <v>3459</v>
      </c>
      <c r="G346" s="45">
        <v>0</v>
      </c>
    </row>
    <row r="347" spans="1:7" ht="25.5">
      <c r="A347" s="121"/>
      <c r="B347" s="90" t="s">
        <v>303</v>
      </c>
      <c r="C347" s="77" t="s">
        <v>275</v>
      </c>
      <c r="D347" s="55">
        <f>497-1</f>
        <v>496</v>
      </c>
      <c r="E347" s="55">
        <v>400</v>
      </c>
      <c r="F347" s="55">
        <v>400</v>
      </c>
      <c r="G347" s="55">
        <v>400</v>
      </c>
    </row>
    <row r="348" spans="1:7" ht="15" customHeight="1">
      <c r="A348" s="121"/>
      <c r="B348" s="90" t="s">
        <v>304</v>
      </c>
      <c r="C348" s="77" t="s">
        <v>279</v>
      </c>
      <c r="D348" s="45">
        <v>0</v>
      </c>
      <c r="E348" s="55">
        <v>300</v>
      </c>
      <c r="F348" s="55">
        <v>300</v>
      </c>
      <c r="G348" s="55">
        <v>300</v>
      </c>
    </row>
    <row r="349" spans="1:7" ht="15" customHeight="1">
      <c r="A349" s="121" t="s">
        <v>7</v>
      </c>
      <c r="B349" s="18">
        <v>61</v>
      </c>
      <c r="C349" s="44" t="s">
        <v>153</v>
      </c>
      <c r="D349" s="57">
        <f t="shared" ref="D349:E349" si="79">SUM(D346:D348)</f>
        <v>2502</v>
      </c>
      <c r="E349" s="57">
        <f t="shared" si="79"/>
        <v>4159</v>
      </c>
      <c r="F349" s="57">
        <f t="shared" ref="F349" si="80">SUM(F346:F348)</f>
        <v>4159</v>
      </c>
      <c r="G349" s="57">
        <f t="shared" ref="G349" si="81">SUM(G346:G348)</f>
        <v>700</v>
      </c>
    </row>
    <row r="350" spans="1:7" ht="15" customHeight="1">
      <c r="A350" s="156" t="s">
        <v>7</v>
      </c>
      <c r="B350" s="165" t="s">
        <v>267</v>
      </c>
      <c r="C350" s="166" t="s">
        <v>152</v>
      </c>
      <c r="D350" s="57">
        <f>D349</f>
        <v>2502</v>
      </c>
      <c r="E350" s="57">
        <f t="shared" ref="E350:G350" si="82">E349</f>
        <v>4159</v>
      </c>
      <c r="F350" s="57">
        <f t="shared" si="82"/>
        <v>4159</v>
      </c>
      <c r="G350" s="57">
        <f t="shared" si="82"/>
        <v>700</v>
      </c>
    </row>
    <row r="351" spans="1:7" ht="15" customHeight="1">
      <c r="A351" s="121"/>
      <c r="B351" s="90"/>
      <c r="C351" s="77"/>
      <c r="D351" s="52"/>
      <c r="E351" s="52"/>
      <c r="F351" s="52"/>
      <c r="G351" s="53"/>
    </row>
    <row r="352" spans="1:7" ht="15.6" customHeight="1">
      <c r="A352" s="121"/>
      <c r="B352" s="90" t="s">
        <v>323</v>
      </c>
      <c r="C352" s="77" t="s">
        <v>173</v>
      </c>
      <c r="D352" s="87"/>
      <c r="E352" s="87"/>
      <c r="F352" s="87"/>
      <c r="G352" s="69"/>
    </row>
    <row r="353" spans="1:7" ht="25.5">
      <c r="A353" s="121"/>
      <c r="B353" s="18">
        <v>61</v>
      </c>
      <c r="C353" s="44" t="s">
        <v>324</v>
      </c>
      <c r="D353" s="45"/>
      <c r="E353" s="45"/>
      <c r="F353" s="45"/>
      <c r="G353" s="45"/>
    </row>
    <row r="354" spans="1:7" s="72" customFormat="1" ht="15" customHeight="1">
      <c r="A354" s="121"/>
      <c r="B354" s="90" t="s">
        <v>325</v>
      </c>
      <c r="C354" s="77" t="s">
        <v>265</v>
      </c>
      <c r="D354" s="45">
        <v>0</v>
      </c>
      <c r="E354" s="45">
        <v>0</v>
      </c>
      <c r="F354" s="45">
        <v>0</v>
      </c>
      <c r="G354" s="55">
        <v>1135</v>
      </c>
    </row>
    <row r="355" spans="1:7" s="72" customFormat="1" ht="15" customHeight="1">
      <c r="A355" s="121"/>
      <c r="B355" s="90" t="s">
        <v>328</v>
      </c>
      <c r="C355" s="77" t="s">
        <v>273</v>
      </c>
      <c r="D355" s="45">
        <v>0</v>
      </c>
      <c r="E355" s="45">
        <v>0</v>
      </c>
      <c r="F355" s="45">
        <v>0</v>
      </c>
      <c r="G355" s="55">
        <v>500</v>
      </c>
    </row>
    <row r="356" spans="1:7" ht="25.5">
      <c r="A356" s="121"/>
      <c r="B356" s="90" t="s">
        <v>326</v>
      </c>
      <c r="C356" s="77" t="s">
        <v>275</v>
      </c>
      <c r="D356" s="45">
        <v>0</v>
      </c>
      <c r="E356" s="45">
        <v>0</v>
      </c>
      <c r="F356" s="45">
        <v>0</v>
      </c>
      <c r="G356" s="55">
        <v>500</v>
      </c>
    </row>
    <row r="357" spans="1:7">
      <c r="A357" s="121"/>
      <c r="B357" s="90" t="s">
        <v>329</v>
      </c>
      <c r="C357" s="77" t="s">
        <v>277</v>
      </c>
      <c r="D357" s="45">
        <v>0</v>
      </c>
      <c r="E357" s="45">
        <v>0</v>
      </c>
      <c r="F357" s="45">
        <v>0</v>
      </c>
      <c r="G357" s="55">
        <v>450</v>
      </c>
    </row>
    <row r="358" spans="1:7" ht="15" customHeight="1">
      <c r="A358" s="121"/>
      <c r="B358" s="90" t="s">
        <v>327</v>
      </c>
      <c r="C358" s="77" t="s">
        <v>279</v>
      </c>
      <c r="D358" s="45">
        <v>0</v>
      </c>
      <c r="E358" s="45">
        <v>0</v>
      </c>
      <c r="F358" s="45">
        <v>0</v>
      </c>
      <c r="G358" s="55">
        <v>334</v>
      </c>
    </row>
    <row r="359" spans="1:7" ht="25.5">
      <c r="A359" s="121" t="s">
        <v>7</v>
      </c>
      <c r="B359" s="18">
        <v>61</v>
      </c>
      <c r="C359" s="44" t="s">
        <v>324</v>
      </c>
      <c r="D359" s="47">
        <f t="shared" ref="D359:G359" si="83">SUM(D354:D358)</f>
        <v>0</v>
      </c>
      <c r="E359" s="47">
        <f t="shared" si="83"/>
        <v>0</v>
      </c>
      <c r="F359" s="47">
        <f t="shared" si="83"/>
        <v>0</v>
      </c>
      <c r="G359" s="57">
        <f t="shared" si="83"/>
        <v>2919</v>
      </c>
    </row>
    <row r="360" spans="1:7" ht="15" customHeight="1">
      <c r="A360" s="121" t="s">
        <v>7</v>
      </c>
      <c r="B360" s="90" t="s">
        <v>323</v>
      </c>
      <c r="C360" s="77" t="s">
        <v>173</v>
      </c>
      <c r="D360" s="47">
        <f>D359</f>
        <v>0</v>
      </c>
      <c r="E360" s="47">
        <f t="shared" ref="E360:G360" si="84">E359</f>
        <v>0</v>
      </c>
      <c r="F360" s="47">
        <f t="shared" si="84"/>
        <v>0</v>
      </c>
      <c r="G360" s="57">
        <f t="shared" si="84"/>
        <v>2919</v>
      </c>
    </row>
    <row r="361" spans="1:7" ht="9.9499999999999993" customHeight="1">
      <c r="A361" s="121"/>
      <c r="B361" s="90"/>
      <c r="C361" s="77"/>
      <c r="D361" s="52"/>
      <c r="E361" s="52"/>
      <c r="F361" s="52"/>
      <c r="G361" s="53"/>
    </row>
    <row r="362" spans="1:7" ht="15.6" customHeight="1">
      <c r="A362" s="121"/>
      <c r="B362" s="90" t="s">
        <v>263</v>
      </c>
      <c r="C362" s="77" t="s">
        <v>330</v>
      </c>
      <c r="D362" s="87"/>
      <c r="E362" s="87"/>
      <c r="F362" s="87"/>
      <c r="G362" s="69"/>
    </row>
    <row r="363" spans="1:7">
      <c r="A363" s="121"/>
      <c r="B363" s="18">
        <v>61</v>
      </c>
      <c r="C363" s="44" t="s">
        <v>331</v>
      </c>
      <c r="D363" s="45"/>
      <c r="E363" s="45"/>
      <c r="F363" s="45"/>
      <c r="G363" s="45"/>
    </row>
    <row r="364" spans="1:7" s="72" customFormat="1" ht="15" customHeight="1">
      <c r="A364" s="121"/>
      <c r="B364" s="90" t="s">
        <v>332</v>
      </c>
      <c r="C364" s="77" t="s">
        <v>265</v>
      </c>
      <c r="D364" s="45">
        <v>0</v>
      </c>
      <c r="E364" s="45">
        <v>0</v>
      </c>
      <c r="F364" s="45">
        <v>0</v>
      </c>
      <c r="G364" s="55">
        <v>1135</v>
      </c>
    </row>
    <row r="365" spans="1:7" ht="25.5">
      <c r="A365" s="121"/>
      <c r="B365" s="90" t="s">
        <v>333</v>
      </c>
      <c r="C365" s="77" t="s">
        <v>275</v>
      </c>
      <c r="D365" s="45">
        <v>0</v>
      </c>
      <c r="E365" s="45">
        <v>0</v>
      </c>
      <c r="F365" s="45">
        <v>0</v>
      </c>
      <c r="G365" s="55">
        <v>500</v>
      </c>
    </row>
    <row r="366" spans="1:7" ht="15" customHeight="1">
      <c r="A366" s="121"/>
      <c r="B366" s="90" t="s">
        <v>334</v>
      </c>
      <c r="C366" s="77" t="s">
        <v>279</v>
      </c>
      <c r="D366" s="45">
        <v>0</v>
      </c>
      <c r="E366" s="45">
        <v>0</v>
      </c>
      <c r="F366" s="45">
        <v>0</v>
      </c>
      <c r="G366" s="55">
        <v>200</v>
      </c>
    </row>
    <row r="367" spans="1:7">
      <c r="A367" s="121" t="s">
        <v>7</v>
      </c>
      <c r="B367" s="18">
        <v>61</v>
      </c>
      <c r="C367" s="44" t="s">
        <v>331</v>
      </c>
      <c r="D367" s="47">
        <f t="shared" ref="D367:G367" si="85">SUM(D364:D366)</f>
        <v>0</v>
      </c>
      <c r="E367" s="47">
        <f t="shared" si="85"/>
        <v>0</v>
      </c>
      <c r="F367" s="47">
        <f t="shared" si="85"/>
        <v>0</v>
      </c>
      <c r="G367" s="57">
        <f t="shared" si="85"/>
        <v>1835</v>
      </c>
    </row>
    <row r="368" spans="1:7" ht="15" customHeight="1">
      <c r="A368" s="121" t="s">
        <v>7</v>
      </c>
      <c r="B368" s="90" t="s">
        <v>263</v>
      </c>
      <c r="C368" s="77" t="s">
        <v>330</v>
      </c>
      <c r="D368" s="47">
        <f>D367</f>
        <v>0</v>
      </c>
      <c r="E368" s="47">
        <f t="shared" ref="E368:G368" si="86">E367</f>
        <v>0</v>
      </c>
      <c r="F368" s="47">
        <f t="shared" si="86"/>
        <v>0</v>
      </c>
      <c r="G368" s="57">
        <f t="shared" si="86"/>
        <v>1835</v>
      </c>
    </row>
    <row r="369" spans="1:7" ht="9.9499999999999993" customHeight="1">
      <c r="A369" s="121"/>
      <c r="B369" s="90"/>
      <c r="C369" s="77"/>
      <c r="D369" s="45"/>
      <c r="E369" s="45"/>
      <c r="F369" s="45"/>
      <c r="G369" s="55"/>
    </row>
    <row r="370" spans="1:7" ht="15" customHeight="1">
      <c r="A370" s="121"/>
      <c r="B370" s="18">
        <v>67</v>
      </c>
      <c r="C370" s="44" t="s">
        <v>37</v>
      </c>
      <c r="D370" s="45"/>
      <c r="E370" s="45"/>
      <c r="F370" s="45"/>
      <c r="G370" s="55"/>
    </row>
    <row r="371" spans="1:7" ht="15" customHeight="1">
      <c r="A371" s="121"/>
      <c r="B371" s="18">
        <v>70</v>
      </c>
      <c r="C371" s="44" t="s">
        <v>18</v>
      </c>
      <c r="D371" s="45"/>
      <c r="E371" s="45"/>
      <c r="F371" s="45"/>
      <c r="G371" s="55"/>
    </row>
    <row r="372" spans="1:7" ht="15" customHeight="1">
      <c r="A372" s="121"/>
      <c r="B372" s="18" t="s">
        <v>293</v>
      </c>
      <c r="C372" s="44" t="s">
        <v>265</v>
      </c>
      <c r="D372" s="55">
        <f>5419</f>
        <v>5419</v>
      </c>
      <c r="E372" s="55">
        <v>4706</v>
      </c>
      <c r="F372" s="55">
        <v>4706</v>
      </c>
      <c r="G372" s="45">
        <v>0</v>
      </c>
    </row>
    <row r="373" spans="1:7" ht="15" customHeight="1">
      <c r="A373" s="121"/>
      <c r="B373" s="18" t="s">
        <v>294</v>
      </c>
      <c r="C373" s="44" t="s">
        <v>273</v>
      </c>
      <c r="D373" s="55">
        <v>430</v>
      </c>
      <c r="E373" s="45">
        <v>0</v>
      </c>
      <c r="F373" s="45">
        <v>0</v>
      </c>
      <c r="G373" s="45">
        <v>0</v>
      </c>
    </row>
    <row r="374" spans="1:7" ht="25.5">
      <c r="A374" s="121"/>
      <c r="B374" s="18" t="s">
        <v>48</v>
      </c>
      <c r="C374" s="44" t="s">
        <v>286</v>
      </c>
      <c r="D374" s="55">
        <v>900</v>
      </c>
      <c r="E374" s="55">
        <v>1225</v>
      </c>
      <c r="F374" s="55">
        <v>1225</v>
      </c>
      <c r="G374" s="55">
        <v>600</v>
      </c>
    </row>
    <row r="375" spans="1:7" ht="15" customHeight="1">
      <c r="A375" s="121"/>
      <c r="B375" s="18" t="s">
        <v>287</v>
      </c>
      <c r="C375" s="44" t="s">
        <v>288</v>
      </c>
      <c r="D375" s="55">
        <v>995</v>
      </c>
      <c r="E375" s="45">
        <v>0</v>
      </c>
      <c r="F375" s="45">
        <v>0</v>
      </c>
      <c r="G375" s="55">
        <v>1000</v>
      </c>
    </row>
    <row r="376" spans="1:7" ht="15" customHeight="1">
      <c r="A376" s="121"/>
      <c r="B376" s="18" t="s">
        <v>289</v>
      </c>
      <c r="C376" s="44" t="s">
        <v>279</v>
      </c>
      <c r="D376" s="55">
        <v>469</v>
      </c>
      <c r="E376" s="55">
        <v>200</v>
      </c>
      <c r="F376" s="55">
        <v>200</v>
      </c>
      <c r="G376" s="45">
        <v>0</v>
      </c>
    </row>
    <row r="377" spans="1:7" ht="15" customHeight="1">
      <c r="A377" s="121" t="s">
        <v>7</v>
      </c>
      <c r="B377" s="18">
        <v>70</v>
      </c>
      <c r="C377" s="44" t="s">
        <v>18</v>
      </c>
      <c r="D377" s="57">
        <f t="shared" ref="D377:G377" si="87">SUM(D372:D376)</f>
        <v>8213</v>
      </c>
      <c r="E377" s="57">
        <f t="shared" si="87"/>
        <v>6131</v>
      </c>
      <c r="F377" s="57">
        <f t="shared" ref="F377" si="88">SUM(F372:F376)</f>
        <v>6131</v>
      </c>
      <c r="G377" s="57">
        <f t="shared" si="87"/>
        <v>1600</v>
      </c>
    </row>
    <row r="378" spans="1:7" ht="15" customHeight="1">
      <c r="A378" s="121" t="s">
        <v>7</v>
      </c>
      <c r="B378" s="18">
        <v>67</v>
      </c>
      <c r="C378" s="44" t="s">
        <v>37</v>
      </c>
      <c r="D378" s="57">
        <f t="shared" ref="D378:G378" si="89">D377</f>
        <v>8213</v>
      </c>
      <c r="E378" s="57">
        <f t="shared" si="89"/>
        <v>6131</v>
      </c>
      <c r="F378" s="57">
        <f t="shared" ref="F378" si="90">F377</f>
        <v>6131</v>
      </c>
      <c r="G378" s="57">
        <f t="shared" si="89"/>
        <v>1600</v>
      </c>
    </row>
    <row r="379" spans="1:7" ht="9.9499999999999993" customHeight="1">
      <c r="A379" s="121"/>
      <c r="B379" s="18"/>
      <c r="C379" s="44"/>
      <c r="D379" s="53"/>
      <c r="E379" s="53"/>
      <c r="F379" s="53"/>
      <c r="G379" s="53"/>
    </row>
    <row r="380" spans="1:7" ht="15" customHeight="1">
      <c r="A380" s="121"/>
      <c r="B380" s="18">
        <v>70</v>
      </c>
      <c r="C380" s="44" t="s">
        <v>54</v>
      </c>
      <c r="D380" s="45"/>
      <c r="E380" s="45"/>
      <c r="F380" s="45"/>
      <c r="G380" s="55"/>
    </row>
    <row r="381" spans="1:7" ht="15" customHeight="1">
      <c r="A381" s="121"/>
      <c r="B381" s="18" t="s">
        <v>291</v>
      </c>
      <c r="C381" s="44" t="s">
        <v>265</v>
      </c>
      <c r="D381" s="55">
        <v>1798</v>
      </c>
      <c r="E381" s="55">
        <v>900</v>
      </c>
      <c r="F381" s="55">
        <v>900</v>
      </c>
      <c r="G381" s="45">
        <v>0</v>
      </c>
    </row>
    <row r="382" spans="1:7" ht="15" customHeight="1">
      <c r="A382" s="121"/>
      <c r="B382" s="18" t="s">
        <v>312</v>
      </c>
      <c r="C382" s="44" t="s">
        <v>313</v>
      </c>
      <c r="D382" s="45">
        <v>0</v>
      </c>
      <c r="E382" s="55">
        <v>900</v>
      </c>
      <c r="F382" s="55">
        <v>900</v>
      </c>
      <c r="G382" s="45">
        <v>0</v>
      </c>
    </row>
    <row r="383" spans="1:7" ht="15" customHeight="1">
      <c r="A383" s="121"/>
      <c r="B383" s="18" t="s">
        <v>314</v>
      </c>
      <c r="C383" s="44" t="s">
        <v>286</v>
      </c>
      <c r="D383" s="45">
        <v>0</v>
      </c>
      <c r="E383" s="55">
        <v>3500</v>
      </c>
      <c r="F383" s="55">
        <v>3500</v>
      </c>
      <c r="G383" s="55">
        <v>1500</v>
      </c>
    </row>
    <row r="384" spans="1:7" ht="15" customHeight="1">
      <c r="A384" s="121"/>
      <c r="B384" s="18" t="s">
        <v>335</v>
      </c>
      <c r="C384" s="44" t="s">
        <v>288</v>
      </c>
      <c r="D384" s="45">
        <v>0</v>
      </c>
      <c r="E384" s="45">
        <v>0</v>
      </c>
      <c r="F384" s="45">
        <v>0</v>
      </c>
      <c r="G384" s="55">
        <v>1000</v>
      </c>
    </row>
    <row r="385" spans="1:7" ht="15" customHeight="1">
      <c r="A385" s="121"/>
      <c r="B385" s="18" t="s">
        <v>292</v>
      </c>
      <c r="C385" s="44" t="s">
        <v>279</v>
      </c>
      <c r="D385" s="55">
        <v>403</v>
      </c>
      <c r="E385" s="55">
        <v>5000</v>
      </c>
      <c r="F385" s="55">
        <v>5000</v>
      </c>
      <c r="G385" s="55">
        <v>578</v>
      </c>
    </row>
    <row r="386" spans="1:7" ht="15" customHeight="1">
      <c r="A386" s="121" t="s">
        <v>7</v>
      </c>
      <c r="B386" s="18">
        <v>70</v>
      </c>
      <c r="C386" s="44" t="s">
        <v>54</v>
      </c>
      <c r="D386" s="57">
        <f>SUM(D381:D385)</f>
        <v>2201</v>
      </c>
      <c r="E386" s="57">
        <f t="shared" ref="E386" si="91">SUM(E381:E385)</f>
        <v>10300</v>
      </c>
      <c r="F386" s="57">
        <f t="shared" ref="F386" si="92">SUM(F381:F385)</f>
        <v>10300</v>
      </c>
      <c r="G386" s="57">
        <f>SUM(G381:G385)</f>
        <v>3078</v>
      </c>
    </row>
    <row r="387" spans="1:7" s="72" customFormat="1">
      <c r="A387" s="121" t="s">
        <v>7</v>
      </c>
      <c r="B387" s="89" t="s">
        <v>59</v>
      </c>
      <c r="C387" s="43" t="s">
        <v>53</v>
      </c>
      <c r="D387" s="57">
        <f t="shared" ref="D387:G387" si="93">D328+D342+D350+D318+D334+D378+D386+D360+D368</f>
        <v>44106</v>
      </c>
      <c r="E387" s="57">
        <f t="shared" si="93"/>
        <v>33694</v>
      </c>
      <c r="F387" s="57">
        <f t="shared" si="93"/>
        <v>34210</v>
      </c>
      <c r="G387" s="57">
        <f t="shared" si="93"/>
        <v>39257</v>
      </c>
    </row>
    <row r="388" spans="1:7" ht="15" customHeight="1">
      <c r="A388" s="121" t="s">
        <v>7</v>
      </c>
      <c r="B388" s="40">
        <v>4070</v>
      </c>
      <c r="C388" s="43" t="s">
        <v>262</v>
      </c>
      <c r="D388" s="58">
        <f t="shared" ref="D388:E389" si="94">D387</f>
        <v>44106</v>
      </c>
      <c r="E388" s="58">
        <f t="shared" si="94"/>
        <v>33694</v>
      </c>
      <c r="F388" s="58">
        <f t="shared" ref="F388" si="95">F387</f>
        <v>34210</v>
      </c>
      <c r="G388" s="88">
        <f t="shared" ref="G388:G389" si="96">G387</f>
        <v>39257</v>
      </c>
    </row>
    <row r="389" spans="1:7" ht="15" customHeight="1">
      <c r="A389" s="139" t="s">
        <v>7</v>
      </c>
      <c r="B389" s="73"/>
      <c r="C389" s="74" t="s">
        <v>261</v>
      </c>
      <c r="D389" s="56">
        <f t="shared" si="94"/>
        <v>44106</v>
      </c>
      <c r="E389" s="56">
        <f t="shared" si="94"/>
        <v>33694</v>
      </c>
      <c r="F389" s="56">
        <f t="shared" ref="F389" si="97">F388</f>
        <v>34210</v>
      </c>
      <c r="G389" s="56">
        <f t="shared" si="96"/>
        <v>39257</v>
      </c>
    </row>
    <row r="390" spans="1:7" s="113" customFormat="1" ht="13.5">
      <c r="A390" s="140" t="s">
        <v>7</v>
      </c>
      <c r="B390" s="111"/>
      <c r="C390" s="112" t="s">
        <v>4</v>
      </c>
      <c r="D390" s="34">
        <f t="shared" ref="D390:E390" si="98">D318</f>
        <v>19550</v>
      </c>
      <c r="E390" s="34">
        <f t="shared" si="98"/>
        <v>10004</v>
      </c>
      <c r="F390" s="34">
        <f t="shared" ref="F390" si="99">F318</f>
        <v>8204</v>
      </c>
      <c r="G390" s="34">
        <f t="shared" ref="G390" si="100">G318</f>
        <v>27005</v>
      </c>
    </row>
    <row r="391" spans="1:7" s="72" customFormat="1" ht="15" customHeight="1">
      <c r="A391" s="139" t="s">
        <v>7</v>
      </c>
      <c r="B391" s="73"/>
      <c r="C391" s="74" t="s">
        <v>5</v>
      </c>
      <c r="D391" s="57">
        <f t="shared" ref="D391:E391" si="101">D389-D390</f>
        <v>24556</v>
      </c>
      <c r="E391" s="57">
        <f t="shared" si="101"/>
        <v>23690</v>
      </c>
      <c r="F391" s="57">
        <f t="shared" ref="F391" si="102">F389-F390</f>
        <v>26006</v>
      </c>
      <c r="G391" s="57">
        <f t="shared" ref="G391" si="103">G389-G390</f>
        <v>12252</v>
      </c>
    </row>
    <row r="392" spans="1:7" s="113" customFormat="1">
      <c r="A392" s="141" t="s">
        <v>7</v>
      </c>
      <c r="B392" s="114"/>
      <c r="C392" s="115" t="s">
        <v>40</v>
      </c>
      <c r="D392" s="56">
        <f t="shared" ref="D392:G392" si="104">D305+D389</f>
        <v>813106</v>
      </c>
      <c r="E392" s="56">
        <f t="shared" si="104"/>
        <v>891811</v>
      </c>
      <c r="F392" s="56">
        <f t="shared" si="104"/>
        <v>891811</v>
      </c>
      <c r="G392" s="56">
        <f t="shared" si="104"/>
        <v>958061</v>
      </c>
    </row>
    <row r="393" spans="1:7" s="113" customFormat="1" ht="13.5">
      <c r="A393" s="141" t="s">
        <v>7</v>
      </c>
      <c r="B393" s="111"/>
      <c r="C393" s="112" t="s">
        <v>4</v>
      </c>
      <c r="D393" s="34">
        <f>D306+D390</f>
        <v>314306</v>
      </c>
      <c r="E393" s="34">
        <f t="shared" ref="E393:G393" si="105">E306+E390</f>
        <v>345393</v>
      </c>
      <c r="F393" s="34">
        <f t="shared" si="105"/>
        <v>345393</v>
      </c>
      <c r="G393" s="34">
        <f t="shared" si="105"/>
        <v>409252</v>
      </c>
    </row>
    <row r="394" spans="1:7" s="113" customFormat="1">
      <c r="A394" s="141" t="s">
        <v>7</v>
      </c>
      <c r="B394" s="116"/>
      <c r="C394" s="117" t="s">
        <v>5</v>
      </c>
      <c r="D394" s="58">
        <f>D392-D393</f>
        <v>498800</v>
      </c>
      <c r="E394" s="58">
        <f>E392-E393</f>
        <v>546418</v>
      </c>
      <c r="F394" s="58">
        <f>F392-F393</f>
        <v>546418</v>
      </c>
      <c r="G394" s="58">
        <f t="shared" ref="G394" si="106">G392-G393</f>
        <v>548809</v>
      </c>
    </row>
    <row r="395" spans="1:7" s="144" customFormat="1" ht="15" customHeight="1">
      <c r="A395" s="142"/>
      <c r="B395" s="143"/>
      <c r="C395" s="63"/>
      <c r="D395" s="125"/>
      <c r="E395" s="125"/>
      <c r="F395" s="125"/>
      <c r="G395" s="79"/>
    </row>
    <row r="396" spans="1:7" ht="29.45" customHeight="1">
      <c r="A396" s="121" t="s">
        <v>50</v>
      </c>
      <c r="B396" s="18">
        <v>2014</v>
      </c>
      <c r="C396" s="77" t="s">
        <v>52</v>
      </c>
      <c r="D396" s="55">
        <v>210</v>
      </c>
      <c r="E396" s="78"/>
      <c r="F396" s="78">
        <v>0</v>
      </c>
      <c r="G396" s="79"/>
    </row>
    <row r="397" spans="1:7">
      <c r="D397" s="9"/>
      <c r="E397" s="9"/>
      <c r="F397" s="81"/>
      <c r="G397" s="9"/>
    </row>
    <row r="398" spans="1:7">
      <c r="D398" s="9"/>
      <c r="E398" s="9"/>
      <c r="F398" s="81"/>
      <c r="G398" s="9"/>
    </row>
    <row r="399" spans="1:7">
      <c r="D399" s="9"/>
      <c r="E399" s="9"/>
      <c r="F399" s="81"/>
      <c r="G399" s="9"/>
    </row>
    <row r="400" spans="1:7">
      <c r="D400" s="9"/>
      <c r="E400" s="9"/>
      <c r="F400" s="81"/>
      <c r="G400" s="9"/>
    </row>
    <row r="401" spans="4:7">
      <c r="D401" s="9"/>
      <c r="E401" s="9"/>
      <c r="F401" s="81"/>
      <c r="G401" s="9"/>
    </row>
    <row r="402" spans="4:7">
      <c r="D402" s="9"/>
      <c r="E402" s="9"/>
      <c r="F402" s="81"/>
      <c r="G402" s="9"/>
    </row>
    <row r="403" spans="4:7">
      <c r="D403" s="9"/>
      <c r="E403" s="9"/>
      <c r="F403" s="81"/>
      <c r="G403" s="9"/>
    </row>
    <row r="404" spans="4:7">
      <c r="D404" s="9"/>
      <c r="E404" s="9"/>
      <c r="F404" s="81"/>
      <c r="G404" s="9"/>
    </row>
    <row r="405" spans="4:7">
      <c r="D405" s="9"/>
      <c r="E405" s="9"/>
      <c r="F405" s="81"/>
      <c r="G405" s="9"/>
    </row>
    <row r="406" spans="4:7">
      <c r="D406" s="9"/>
      <c r="E406" s="9"/>
      <c r="F406" s="81"/>
      <c r="G406" s="9"/>
    </row>
    <row r="407" spans="4:7">
      <c r="D407" s="9"/>
      <c r="E407" s="9"/>
      <c r="F407" s="81"/>
      <c r="G407" s="9"/>
    </row>
    <row r="408" spans="4:7">
      <c r="D408" s="9"/>
      <c r="E408" s="9"/>
      <c r="F408" s="81"/>
      <c r="G408" s="9"/>
    </row>
    <row r="409" spans="4:7">
      <c r="D409" s="9"/>
      <c r="E409" s="9"/>
      <c r="F409" s="81"/>
      <c r="G409" s="9"/>
    </row>
    <row r="410" spans="4:7">
      <c r="D410" s="9"/>
      <c r="E410" s="9"/>
      <c r="F410" s="81"/>
      <c r="G410" s="9"/>
    </row>
    <row r="411" spans="4:7">
      <c r="D411" s="9"/>
      <c r="E411" s="9"/>
      <c r="F411" s="81"/>
      <c r="G411" s="9"/>
    </row>
    <row r="412" spans="4:7">
      <c r="D412" s="9"/>
      <c r="E412" s="9"/>
      <c r="F412" s="81"/>
      <c r="G412" s="9"/>
    </row>
    <row r="413" spans="4:7">
      <c r="D413" s="9"/>
      <c r="E413" s="9"/>
      <c r="F413" s="81"/>
      <c r="G413" s="9"/>
    </row>
    <row r="414" spans="4:7">
      <c r="D414" s="9"/>
      <c r="E414" s="9"/>
      <c r="F414" s="81"/>
      <c r="G414" s="9"/>
    </row>
    <row r="415" spans="4:7">
      <c r="D415" s="9"/>
      <c r="E415" s="9"/>
      <c r="F415" s="81"/>
      <c r="G415" s="9"/>
    </row>
    <row r="416" spans="4:7">
      <c r="D416" s="9"/>
      <c r="E416" s="9"/>
      <c r="F416" s="81"/>
      <c r="G416" s="9"/>
    </row>
    <row r="417" spans="4:7">
      <c r="D417" s="9"/>
      <c r="E417" s="9"/>
      <c r="F417" s="81"/>
      <c r="G417" s="9"/>
    </row>
    <row r="418" spans="4:7">
      <c r="D418" s="9"/>
      <c r="E418" s="9"/>
      <c r="F418" s="81"/>
      <c r="G418" s="9"/>
    </row>
    <row r="419" spans="4:7">
      <c r="D419" s="9"/>
      <c r="E419" s="9"/>
      <c r="F419" s="81"/>
      <c r="G419" s="9"/>
    </row>
    <row r="420" spans="4:7">
      <c r="D420" s="9"/>
      <c r="E420" s="9"/>
      <c r="F420" s="81"/>
      <c r="G420" s="9"/>
    </row>
    <row r="421" spans="4:7">
      <c r="D421" s="9"/>
      <c r="E421" s="9"/>
      <c r="F421" s="81"/>
      <c r="G421" s="9"/>
    </row>
    <row r="422" spans="4:7">
      <c r="D422" s="9"/>
      <c r="E422" s="9"/>
      <c r="F422" s="81"/>
      <c r="G422" s="9"/>
    </row>
    <row r="423" spans="4:7">
      <c r="D423" s="9"/>
      <c r="E423" s="9"/>
      <c r="F423" s="81"/>
      <c r="G423" s="9"/>
    </row>
    <row r="424" spans="4:7">
      <c r="D424" s="9"/>
      <c r="E424" s="9"/>
      <c r="F424" s="81"/>
      <c r="G424" s="9"/>
    </row>
    <row r="425" spans="4:7">
      <c r="D425" s="9"/>
      <c r="E425" s="9"/>
      <c r="F425" s="81"/>
      <c r="G425" s="9"/>
    </row>
    <row r="426" spans="4:7">
      <c r="D426" s="9"/>
      <c r="E426" s="9"/>
      <c r="F426" s="81"/>
      <c r="G426" s="9"/>
    </row>
    <row r="427" spans="4:7">
      <c r="D427" s="9"/>
      <c r="E427" s="9"/>
      <c r="F427" s="81"/>
      <c r="G427" s="9"/>
    </row>
    <row r="428" spans="4:7">
      <c r="D428" s="9"/>
      <c r="E428" s="9"/>
      <c r="F428" s="81"/>
      <c r="G428" s="9"/>
    </row>
    <row r="429" spans="4:7">
      <c r="D429" s="9"/>
      <c r="E429" s="9"/>
      <c r="F429" s="81"/>
      <c r="G429" s="9"/>
    </row>
    <row r="430" spans="4:7">
      <c r="D430" s="9"/>
      <c r="E430" s="9"/>
      <c r="F430" s="81"/>
      <c r="G430" s="9"/>
    </row>
    <row r="431" spans="4:7">
      <c r="D431" s="9"/>
      <c r="E431" s="9"/>
      <c r="F431" s="81"/>
      <c r="G431" s="9"/>
    </row>
    <row r="432" spans="4:7">
      <c r="D432" s="9"/>
      <c r="E432" s="9"/>
      <c r="F432" s="81"/>
      <c r="G432" s="9"/>
    </row>
    <row r="433" spans="4:7">
      <c r="D433" s="9"/>
      <c r="E433" s="9"/>
      <c r="F433" s="81"/>
      <c r="G433" s="9"/>
    </row>
    <row r="434" spans="4:7">
      <c r="D434" s="9"/>
      <c r="E434" s="9"/>
      <c r="F434" s="81"/>
      <c r="G434" s="9"/>
    </row>
    <row r="435" spans="4:7">
      <c r="D435" s="9"/>
      <c r="E435" s="9"/>
      <c r="F435" s="81"/>
      <c r="G435" s="9"/>
    </row>
    <row r="436" spans="4:7">
      <c r="D436" s="9"/>
      <c r="E436" s="9"/>
      <c r="F436" s="81"/>
      <c r="G436" s="9"/>
    </row>
    <row r="437" spans="4:7">
      <c r="D437" s="9"/>
      <c r="E437" s="9"/>
      <c r="F437" s="81"/>
      <c r="G437" s="9"/>
    </row>
    <row r="438" spans="4:7">
      <c r="D438" s="9"/>
      <c r="E438" s="9"/>
      <c r="F438" s="81"/>
      <c r="G438" s="9"/>
    </row>
    <row r="439" spans="4:7">
      <c r="D439" s="9"/>
      <c r="E439" s="9"/>
      <c r="F439" s="81"/>
      <c r="G439" s="9"/>
    </row>
    <row r="440" spans="4:7">
      <c r="D440" s="9"/>
      <c r="E440" s="9"/>
      <c r="F440" s="81"/>
      <c r="G440" s="9"/>
    </row>
    <row r="441" spans="4:7">
      <c r="D441" s="9"/>
      <c r="E441" s="9"/>
      <c r="F441" s="81"/>
      <c r="G441" s="9"/>
    </row>
    <row r="442" spans="4:7">
      <c r="D442" s="9"/>
      <c r="E442" s="9"/>
      <c r="F442" s="81"/>
      <c r="G442" s="9"/>
    </row>
    <row r="443" spans="4:7">
      <c r="D443" s="9"/>
      <c r="E443" s="9"/>
      <c r="F443" s="81"/>
      <c r="G443" s="9"/>
    </row>
    <row r="444" spans="4:7">
      <c r="D444" s="9"/>
      <c r="E444" s="9"/>
      <c r="F444" s="81"/>
      <c r="G444" s="9"/>
    </row>
    <row r="445" spans="4:7">
      <c r="D445" s="9"/>
      <c r="E445" s="9"/>
      <c r="F445" s="81"/>
      <c r="G445" s="9"/>
    </row>
    <row r="446" spans="4:7">
      <c r="D446" s="9"/>
      <c r="E446" s="9"/>
      <c r="F446" s="81"/>
      <c r="G446" s="9"/>
    </row>
    <row r="447" spans="4:7">
      <c r="D447" s="9"/>
      <c r="E447" s="9"/>
      <c r="F447" s="81"/>
      <c r="G447" s="9"/>
    </row>
    <row r="448" spans="4:7">
      <c r="D448" s="9"/>
      <c r="E448" s="9"/>
      <c r="F448" s="81"/>
      <c r="G448" s="9"/>
    </row>
    <row r="449" spans="4:7">
      <c r="D449" s="9"/>
      <c r="E449" s="9"/>
      <c r="F449" s="81"/>
      <c r="G449" s="9"/>
    </row>
    <row r="450" spans="4:7">
      <c r="D450" s="9"/>
      <c r="E450" s="9"/>
      <c r="F450" s="81"/>
      <c r="G450" s="9"/>
    </row>
    <row r="451" spans="4:7">
      <c r="D451" s="9"/>
      <c r="E451" s="9"/>
      <c r="F451" s="81"/>
      <c r="G451" s="9"/>
    </row>
    <row r="452" spans="4:7">
      <c r="D452" s="9"/>
      <c r="E452" s="9"/>
      <c r="F452" s="81"/>
      <c r="G452" s="9"/>
    </row>
    <row r="453" spans="4:7">
      <c r="D453" s="9"/>
      <c r="E453" s="9"/>
      <c r="F453" s="81"/>
      <c r="G453" s="9"/>
    </row>
    <row r="454" spans="4:7">
      <c r="D454" s="9"/>
      <c r="E454" s="9"/>
      <c r="F454" s="81"/>
      <c r="G454" s="9"/>
    </row>
    <row r="455" spans="4:7">
      <c r="D455" s="9"/>
      <c r="E455" s="9"/>
      <c r="F455" s="81"/>
      <c r="G455" s="9"/>
    </row>
    <row r="456" spans="4:7">
      <c r="D456" s="9"/>
      <c r="E456" s="9"/>
      <c r="F456" s="81"/>
      <c r="G456" s="9"/>
    </row>
    <row r="457" spans="4:7">
      <c r="D457" s="9"/>
      <c r="E457" s="9"/>
      <c r="F457" s="81"/>
      <c r="G457" s="9"/>
    </row>
    <row r="458" spans="4:7">
      <c r="D458" s="9"/>
      <c r="E458" s="9"/>
      <c r="F458" s="81"/>
      <c r="G458" s="9"/>
    </row>
    <row r="459" spans="4:7">
      <c r="D459" s="9"/>
      <c r="E459" s="9"/>
      <c r="F459" s="81"/>
      <c r="G459" s="9"/>
    </row>
    <row r="460" spans="4:7">
      <c r="D460" s="9"/>
      <c r="E460" s="9"/>
      <c r="F460" s="81"/>
      <c r="G460" s="9"/>
    </row>
    <row r="461" spans="4:7">
      <c r="D461" s="9"/>
      <c r="E461" s="9"/>
      <c r="F461" s="81"/>
      <c r="G461" s="9"/>
    </row>
    <row r="462" spans="4:7">
      <c r="D462" s="9"/>
      <c r="E462" s="9"/>
      <c r="F462" s="81"/>
      <c r="G462" s="9"/>
    </row>
    <row r="463" spans="4:7">
      <c r="D463" s="9"/>
      <c r="E463" s="9"/>
      <c r="F463" s="81"/>
      <c r="G463" s="9"/>
    </row>
    <row r="464" spans="4:7">
      <c r="D464" s="9"/>
      <c r="E464" s="9"/>
      <c r="F464" s="81"/>
      <c r="G464" s="9"/>
    </row>
    <row r="465" spans="4:7">
      <c r="D465" s="9"/>
      <c r="E465" s="9"/>
      <c r="F465" s="81"/>
      <c r="G465" s="9"/>
    </row>
    <row r="466" spans="4:7">
      <c r="D466" s="9"/>
      <c r="E466" s="9"/>
      <c r="F466" s="81"/>
      <c r="G466" s="9"/>
    </row>
    <row r="467" spans="4:7">
      <c r="D467" s="9"/>
      <c r="E467" s="9"/>
      <c r="F467" s="81"/>
      <c r="G467" s="9"/>
    </row>
    <row r="468" spans="4:7">
      <c r="D468" s="9"/>
      <c r="E468" s="9"/>
      <c r="F468" s="81"/>
      <c r="G468" s="9"/>
    </row>
    <row r="469" spans="4:7">
      <c r="D469" s="9"/>
      <c r="E469" s="9"/>
      <c r="F469" s="81"/>
      <c r="G469" s="9"/>
    </row>
    <row r="470" spans="4:7">
      <c r="D470" s="9"/>
      <c r="E470" s="9"/>
      <c r="F470" s="81"/>
      <c r="G470" s="9"/>
    </row>
    <row r="471" spans="4:7">
      <c r="D471" s="9"/>
      <c r="E471" s="9"/>
      <c r="F471" s="81"/>
      <c r="G471" s="9"/>
    </row>
    <row r="472" spans="4:7">
      <c r="D472" s="9"/>
      <c r="E472" s="9"/>
      <c r="F472" s="81"/>
      <c r="G472" s="9"/>
    </row>
    <row r="473" spans="4:7">
      <c r="D473" s="9"/>
      <c r="E473" s="9"/>
      <c r="F473" s="81"/>
      <c r="G473" s="9"/>
    </row>
    <row r="474" spans="4:7">
      <c r="D474" s="9"/>
      <c r="E474" s="9"/>
      <c r="F474" s="81"/>
      <c r="G474" s="9"/>
    </row>
    <row r="475" spans="4:7">
      <c r="D475" s="9"/>
      <c r="E475" s="9"/>
      <c r="F475" s="81"/>
      <c r="G475" s="9"/>
    </row>
    <row r="476" spans="4:7">
      <c r="D476" s="9"/>
      <c r="E476" s="9"/>
      <c r="F476" s="81"/>
      <c r="G476" s="9"/>
    </row>
    <row r="477" spans="4:7">
      <c r="D477" s="9"/>
      <c r="E477" s="9"/>
      <c r="F477" s="81"/>
      <c r="G477" s="9"/>
    </row>
    <row r="478" spans="4:7">
      <c r="D478" s="9"/>
      <c r="E478" s="9"/>
      <c r="F478" s="81"/>
      <c r="G478" s="9"/>
    </row>
    <row r="479" spans="4:7">
      <c r="D479" s="9"/>
      <c r="E479" s="9"/>
      <c r="F479" s="81"/>
      <c r="G479" s="9"/>
    </row>
    <row r="480" spans="4:7">
      <c r="D480" s="9"/>
      <c r="E480" s="9"/>
      <c r="F480" s="81"/>
      <c r="G480" s="9"/>
    </row>
    <row r="481" spans="4:7">
      <c r="D481" s="9"/>
      <c r="E481" s="9"/>
      <c r="F481" s="81"/>
      <c r="G481" s="9"/>
    </row>
    <row r="482" spans="4:7">
      <c r="D482" s="9"/>
      <c r="E482" s="9"/>
      <c r="F482" s="81"/>
      <c r="G482" s="9"/>
    </row>
    <row r="483" spans="4:7">
      <c r="D483" s="9"/>
      <c r="E483" s="9"/>
      <c r="F483" s="81"/>
      <c r="G483" s="9"/>
    </row>
    <row r="484" spans="4:7">
      <c r="D484" s="9"/>
      <c r="E484" s="9"/>
      <c r="F484" s="81"/>
      <c r="G484" s="9"/>
    </row>
    <row r="485" spans="4:7">
      <c r="D485" s="9"/>
      <c r="E485" s="9"/>
      <c r="F485" s="81"/>
      <c r="G485" s="9"/>
    </row>
    <row r="486" spans="4:7">
      <c r="D486" s="9"/>
      <c r="E486" s="9"/>
      <c r="F486" s="81"/>
      <c r="G486" s="9"/>
    </row>
    <row r="487" spans="4:7">
      <c r="D487" s="9"/>
      <c r="E487" s="9"/>
      <c r="F487" s="81"/>
      <c r="G487" s="9"/>
    </row>
    <row r="488" spans="4:7">
      <c r="D488" s="9"/>
      <c r="E488" s="9"/>
      <c r="F488" s="81"/>
      <c r="G488" s="9"/>
    </row>
    <row r="489" spans="4:7">
      <c r="D489" s="9"/>
      <c r="E489" s="9"/>
      <c r="F489" s="81"/>
      <c r="G489" s="9"/>
    </row>
    <row r="490" spans="4:7">
      <c r="D490" s="9"/>
      <c r="E490" s="9"/>
      <c r="F490" s="81"/>
      <c r="G490" s="9"/>
    </row>
    <row r="491" spans="4:7">
      <c r="D491" s="9"/>
      <c r="E491" s="9"/>
      <c r="F491" s="81"/>
      <c r="G491" s="9"/>
    </row>
    <row r="492" spans="4:7">
      <c r="D492" s="9"/>
      <c r="E492" s="9"/>
      <c r="F492" s="81"/>
      <c r="G492" s="9"/>
    </row>
    <row r="493" spans="4:7">
      <c r="D493" s="9"/>
      <c r="E493" s="9"/>
      <c r="F493" s="81"/>
      <c r="G493" s="9"/>
    </row>
    <row r="494" spans="4:7">
      <c r="D494" s="9"/>
      <c r="E494" s="9"/>
      <c r="F494" s="81"/>
      <c r="G494" s="9"/>
    </row>
    <row r="495" spans="4:7">
      <c r="D495" s="9"/>
      <c r="E495" s="9"/>
      <c r="F495" s="81"/>
      <c r="G495" s="9"/>
    </row>
    <row r="496" spans="4:7">
      <c r="D496" s="9"/>
      <c r="E496" s="9"/>
      <c r="F496" s="81"/>
      <c r="G496" s="9"/>
    </row>
    <row r="497" spans="4:7">
      <c r="D497" s="9"/>
      <c r="E497" s="9"/>
      <c r="F497" s="81"/>
      <c r="G497" s="9"/>
    </row>
    <row r="498" spans="4:7">
      <c r="D498" s="9"/>
      <c r="E498" s="9"/>
      <c r="F498" s="81"/>
      <c r="G498" s="9"/>
    </row>
    <row r="499" spans="4:7">
      <c r="D499" s="9"/>
      <c r="E499" s="9"/>
      <c r="F499" s="81"/>
      <c r="G499" s="9"/>
    </row>
    <row r="500" spans="4:7">
      <c r="D500" s="9"/>
      <c r="E500" s="9"/>
      <c r="F500" s="81"/>
      <c r="G500" s="9"/>
    </row>
    <row r="501" spans="4:7">
      <c r="D501" s="9"/>
      <c r="E501" s="9"/>
      <c r="F501" s="81"/>
      <c r="G501" s="9"/>
    </row>
    <row r="502" spans="4:7">
      <c r="D502" s="9"/>
      <c r="E502" s="9"/>
      <c r="F502" s="81"/>
      <c r="G502" s="9"/>
    </row>
    <row r="503" spans="4:7">
      <c r="D503" s="9"/>
      <c r="E503" s="9"/>
      <c r="F503" s="81"/>
      <c r="G503" s="9"/>
    </row>
    <row r="504" spans="4:7">
      <c r="D504" s="9"/>
      <c r="E504" s="9"/>
      <c r="F504" s="81"/>
      <c r="G504" s="9"/>
    </row>
    <row r="505" spans="4:7">
      <c r="D505" s="9"/>
      <c r="E505" s="9"/>
      <c r="F505" s="81"/>
      <c r="G505" s="9"/>
    </row>
    <row r="506" spans="4:7">
      <c r="D506" s="9"/>
      <c r="E506" s="9"/>
      <c r="F506" s="81"/>
      <c r="G506" s="9"/>
    </row>
    <row r="507" spans="4:7">
      <c r="D507" s="9"/>
      <c r="E507" s="9"/>
      <c r="F507" s="81"/>
      <c r="G507" s="9"/>
    </row>
    <row r="508" spans="4:7">
      <c r="D508" s="9"/>
      <c r="E508" s="9"/>
      <c r="F508" s="81"/>
      <c r="G508" s="9"/>
    </row>
    <row r="509" spans="4:7">
      <c r="D509" s="9"/>
      <c r="E509" s="9"/>
      <c r="F509" s="81"/>
      <c r="G509" s="9"/>
    </row>
    <row r="510" spans="4:7">
      <c r="D510" s="9"/>
      <c r="E510" s="9"/>
      <c r="F510" s="81"/>
      <c r="G510" s="9"/>
    </row>
    <row r="511" spans="4:7">
      <c r="D511" s="9"/>
      <c r="E511" s="9"/>
      <c r="F511" s="81"/>
      <c r="G511" s="9"/>
    </row>
    <row r="512" spans="4:7">
      <c r="D512" s="9"/>
      <c r="E512" s="9"/>
      <c r="F512" s="81"/>
      <c r="G512" s="9"/>
    </row>
    <row r="513" spans="4:7">
      <c r="D513" s="9"/>
      <c r="E513" s="9"/>
      <c r="F513" s="81"/>
      <c r="G513" s="9"/>
    </row>
    <row r="514" spans="4:7">
      <c r="D514" s="9"/>
      <c r="E514" s="9"/>
      <c r="F514" s="81"/>
      <c r="G514" s="9"/>
    </row>
    <row r="515" spans="4:7">
      <c r="D515" s="9"/>
      <c r="E515" s="9"/>
      <c r="F515" s="81"/>
      <c r="G515" s="9"/>
    </row>
    <row r="516" spans="4:7">
      <c r="D516" s="9"/>
      <c r="E516" s="9"/>
      <c r="F516" s="81"/>
      <c r="G516" s="9"/>
    </row>
    <row r="517" spans="4:7">
      <c r="D517" s="9"/>
      <c r="E517" s="9"/>
      <c r="F517" s="81"/>
      <c r="G517" s="9"/>
    </row>
    <row r="518" spans="4:7">
      <c r="D518" s="9"/>
      <c r="E518" s="9"/>
      <c r="F518" s="81"/>
      <c r="G518" s="9"/>
    </row>
    <row r="519" spans="4:7">
      <c r="D519" s="9"/>
      <c r="E519" s="9"/>
      <c r="F519" s="81"/>
      <c r="G519" s="9"/>
    </row>
    <row r="520" spans="4:7">
      <c r="D520" s="9"/>
      <c r="E520" s="9"/>
      <c r="F520" s="81"/>
      <c r="G520" s="9"/>
    </row>
    <row r="521" spans="4:7">
      <c r="D521" s="9"/>
      <c r="E521" s="9"/>
      <c r="F521" s="81"/>
      <c r="G521" s="9"/>
    </row>
    <row r="522" spans="4:7">
      <c r="D522" s="9"/>
      <c r="E522" s="9"/>
      <c r="F522" s="81"/>
      <c r="G522" s="9"/>
    </row>
    <row r="523" spans="4:7">
      <c r="D523" s="9"/>
      <c r="E523" s="9"/>
      <c r="F523" s="81"/>
      <c r="G523" s="9"/>
    </row>
    <row r="524" spans="4:7">
      <c r="D524" s="9"/>
      <c r="E524" s="9"/>
      <c r="F524" s="81"/>
      <c r="G524" s="9"/>
    </row>
    <row r="525" spans="4:7">
      <c r="D525" s="9"/>
      <c r="E525" s="9"/>
      <c r="F525" s="81"/>
      <c r="G525" s="9"/>
    </row>
    <row r="526" spans="4:7">
      <c r="D526" s="9"/>
      <c r="E526" s="9"/>
      <c r="F526" s="81"/>
      <c r="G526" s="9"/>
    </row>
    <row r="527" spans="4:7">
      <c r="D527" s="9"/>
      <c r="E527" s="9"/>
      <c r="F527" s="81"/>
      <c r="G527" s="9"/>
    </row>
    <row r="528" spans="4:7">
      <c r="D528" s="9"/>
      <c r="E528" s="9"/>
      <c r="F528" s="81"/>
      <c r="G528" s="9"/>
    </row>
    <row r="529" spans="4:7">
      <c r="D529" s="9"/>
      <c r="E529" s="9"/>
      <c r="F529" s="81"/>
      <c r="G529" s="9"/>
    </row>
    <row r="530" spans="4:7">
      <c r="D530" s="9"/>
      <c r="E530" s="9"/>
      <c r="F530" s="81"/>
      <c r="G530" s="9"/>
    </row>
    <row r="531" spans="4:7">
      <c r="D531" s="9"/>
      <c r="E531" s="9"/>
      <c r="F531" s="81"/>
      <c r="G531" s="9"/>
    </row>
    <row r="532" spans="4:7">
      <c r="D532" s="9"/>
      <c r="E532" s="9"/>
      <c r="F532" s="81"/>
      <c r="G532" s="9"/>
    </row>
    <row r="533" spans="4:7">
      <c r="D533" s="9"/>
      <c r="E533" s="9"/>
      <c r="F533" s="81"/>
      <c r="G533" s="9"/>
    </row>
    <row r="534" spans="4:7">
      <c r="D534" s="9"/>
      <c r="E534" s="9"/>
      <c r="F534" s="81"/>
      <c r="G534" s="9"/>
    </row>
    <row r="535" spans="4:7">
      <c r="D535" s="9"/>
      <c r="E535" s="9"/>
      <c r="F535" s="81"/>
      <c r="G535" s="9"/>
    </row>
    <row r="536" spans="4:7">
      <c r="D536" s="9"/>
      <c r="E536" s="9"/>
      <c r="F536" s="81"/>
      <c r="G536" s="9"/>
    </row>
    <row r="537" spans="4:7">
      <c r="D537" s="9"/>
      <c r="E537" s="9"/>
      <c r="F537" s="81"/>
      <c r="G537" s="9"/>
    </row>
    <row r="538" spans="4:7">
      <c r="D538" s="9"/>
      <c r="E538" s="9"/>
      <c r="F538" s="81"/>
      <c r="G538" s="9"/>
    </row>
    <row r="539" spans="4:7">
      <c r="D539" s="9"/>
      <c r="E539" s="9"/>
      <c r="F539" s="81"/>
      <c r="G539" s="9"/>
    </row>
    <row r="540" spans="4:7">
      <c r="D540" s="9"/>
      <c r="E540" s="9"/>
      <c r="F540" s="81"/>
      <c r="G540" s="9"/>
    </row>
    <row r="541" spans="4:7">
      <c r="D541" s="9"/>
      <c r="E541" s="9"/>
      <c r="F541" s="81"/>
      <c r="G541" s="9"/>
    </row>
    <row r="542" spans="4:7">
      <c r="D542" s="9"/>
      <c r="E542" s="9"/>
      <c r="F542" s="81"/>
      <c r="G542" s="9"/>
    </row>
    <row r="543" spans="4:7">
      <c r="D543" s="9"/>
      <c r="E543" s="9"/>
      <c r="F543" s="81"/>
      <c r="G543" s="9"/>
    </row>
    <row r="544" spans="4:7">
      <c r="D544" s="9"/>
      <c r="E544" s="9"/>
      <c r="F544" s="81"/>
      <c r="G544" s="9"/>
    </row>
    <row r="545" spans="4:7">
      <c r="D545" s="9"/>
      <c r="E545" s="9"/>
      <c r="F545" s="81"/>
      <c r="G545" s="9"/>
    </row>
    <row r="546" spans="4:7">
      <c r="D546" s="9"/>
      <c r="E546" s="9"/>
      <c r="F546" s="81"/>
      <c r="G546" s="9"/>
    </row>
    <row r="547" spans="4:7">
      <c r="D547" s="9"/>
      <c r="E547" s="9"/>
      <c r="F547" s="81"/>
      <c r="G547" s="9"/>
    </row>
    <row r="548" spans="4:7">
      <c r="D548" s="9"/>
      <c r="E548" s="9"/>
      <c r="F548" s="81"/>
      <c r="G548" s="9"/>
    </row>
    <row r="549" spans="4:7">
      <c r="D549" s="9"/>
      <c r="E549" s="9"/>
      <c r="F549" s="81"/>
      <c r="G549" s="9"/>
    </row>
    <row r="550" spans="4:7">
      <c r="D550" s="9"/>
      <c r="E550" s="9"/>
      <c r="F550" s="81"/>
      <c r="G550" s="9"/>
    </row>
    <row r="551" spans="4:7">
      <c r="D551" s="9"/>
      <c r="E551" s="9"/>
      <c r="F551" s="81"/>
      <c r="G551" s="9"/>
    </row>
    <row r="552" spans="4:7">
      <c r="D552" s="9"/>
      <c r="E552" s="9"/>
      <c r="F552" s="81"/>
      <c r="G552" s="9"/>
    </row>
    <row r="553" spans="4:7">
      <c r="D553" s="9"/>
      <c r="E553" s="9"/>
      <c r="F553" s="81"/>
      <c r="G553" s="9"/>
    </row>
    <row r="554" spans="4:7">
      <c r="D554" s="9"/>
      <c r="E554" s="9"/>
      <c r="F554" s="81"/>
      <c r="G554" s="9"/>
    </row>
    <row r="555" spans="4:7">
      <c r="D555" s="9"/>
      <c r="E555" s="9"/>
      <c r="F555" s="81"/>
      <c r="G555" s="9"/>
    </row>
    <row r="556" spans="4:7">
      <c r="D556" s="9"/>
      <c r="E556" s="9"/>
      <c r="F556" s="81"/>
      <c r="G556" s="9"/>
    </row>
    <row r="557" spans="4:7">
      <c r="D557" s="9"/>
      <c r="E557" s="9"/>
      <c r="F557" s="81"/>
      <c r="G557" s="9"/>
    </row>
    <row r="558" spans="4:7">
      <c r="D558" s="9"/>
      <c r="E558" s="9"/>
      <c r="F558" s="81"/>
      <c r="G558" s="9"/>
    </row>
    <row r="559" spans="4:7">
      <c r="D559" s="9"/>
      <c r="E559" s="9"/>
      <c r="F559" s="81"/>
      <c r="G559" s="9"/>
    </row>
    <row r="560" spans="4:7">
      <c r="D560" s="9"/>
      <c r="E560" s="9"/>
      <c r="F560" s="81"/>
      <c r="G560" s="9"/>
    </row>
    <row r="561" spans="4:7">
      <c r="D561" s="9"/>
      <c r="E561" s="9"/>
      <c r="F561" s="81"/>
      <c r="G561" s="9"/>
    </row>
    <row r="562" spans="4:7">
      <c r="D562" s="9"/>
      <c r="E562" s="9"/>
      <c r="F562" s="81"/>
      <c r="G562" s="9"/>
    </row>
    <row r="563" spans="4:7">
      <c r="D563" s="9"/>
      <c r="E563" s="9"/>
      <c r="F563" s="81"/>
      <c r="G563" s="9"/>
    </row>
    <row r="564" spans="4:7">
      <c r="D564" s="9"/>
      <c r="E564" s="9"/>
      <c r="F564" s="81"/>
      <c r="G564" s="9"/>
    </row>
    <row r="565" spans="4:7">
      <c r="D565" s="9"/>
      <c r="E565" s="9"/>
      <c r="F565" s="81"/>
      <c r="G565" s="9"/>
    </row>
    <row r="566" spans="4:7">
      <c r="D566" s="9"/>
      <c r="E566" s="9"/>
      <c r="F566" s="81"/>
      <c r="G566" s="9"/>
    </row>
    <row r="567" spans="4:7">
      <c r="D567" s="9"/>
      <c r="E567" s="9"/>
      <c r="F567" s="81"/>
      <c r="G567" s="9"/>
    </row>
    <row r="568" spans="4:7">
      <c r="D568" s="9"/>
      <c r="E568" s="9"/>
      <c r="F568" s="81"/>
      <c r="G568" s="9"/>
    </row>
    <row r="569" spans="4:7">
      <c r="D569" s="9"/>
      <c r="E569" s="9"/>
      <c r="F569" s="81"/>
      <c r="G569" s="9"/>
    </row>
    <row r="570" spans="4:7">
      <c r="D570" s="9"/>
      <c r="E570" s="9"/>
      <c r="F570" s="81"/>
      <c r="G570" s="9"/>
    </row>
    <row r="571" spans="4:7">
      <c r="D571" s="9"/>
      <c r="E571" s="9"/>
      <c r="F571" s="81"/>
      <c r="G571" s="9"/>
    </row>
    <row r="572" spans="4:7">
      <c r="D572" s="9"/>
      <c r="E572" s="9"/>
      <c r="F572" s="81"/>
      <c r="G572" s="9"/>
    </row>
    <row r="573" spans="4:7">
      <c r="D573" s="9"/>
      <c r="E573" s="9"/>
      <c r="F573" s="81"/>
      <c r="G573" s="9"/>
    </row>
    <row r="574" spans="4:7">
      <c r="D574" s="9"/>
      <c r="E574" s="9"/>
      <c r="F574" s="81"/>
      <c r="G574" s="9"/>
    </row>
    <row r="575" spans="4:7">
      <c r="D575" s="9"/>
      <c r="E575" s="9"/>
      <c r="F575" s="81"/>
      <c r="G575" s="9"/>
    </row>
    <row r="576" spans="4:7">
      <c r="D576" s="9"/>
      <c r="E576" s="9"/>
      <c r="F576" s="81"/>
      <c r="G576" s="9"/>
    </row>
    <row r="577" spans="4:7">
      <c r="D577" s="9"/>
      <c r="E577" s="9"/>
      <c r="F577" s="81"/>
      <c r="G577" s="9"/>
    </row>
    <row r="578" spans="4:7">
      <c r="D578" s="9"/>
      <c r="E578" s="9"/>
      <c r="F578" s="81"/>
      <c r="G578" s="9"/>
    </row>
    <row r="579" spans="4:7">
      <c r="D579" s="9"/>
      <c r="E579" s="9"/>
      <c r="F579" s="81"/>
      <c r="G579" s="9"/>
    </row>
    <row r="580" spans="4:7">
      <c r="D580" s="9"/>
      <c r="E580" s="9"/>
      <c r="F580" s="81"/>
      <c r="G580" s="9"/>
    </row>
    <row r="581" spans="4:7">
      <c r="D581" s="9"/>
      <c r="E581" s="9"/>
      <c r="F581" s="81"/>
      <c r="G581" s="9"/>
    </row>
    <row r="582" spans="4:7">
      <c r="D582" s="9"/>
      <c r="E582" s="9"/>
      <c r="F582" s="81"/>
      <c r="G582" s="9"/>
    </row>
    <row r="583" spans="4:7">
      <c r="D583" s="9"/>
      <c r="E583" s="9"/>
      <c r="F583" s="81"/>
      <c r="G583" s="9"/>
    </row>
    <row r="584" spans="4:7">
      <c r="D584" s="9"/>
      <c r="E584" s="9"/>
      <c r="F584" s="81"/>
      <c r="G584" s="9"/>
    </row>
    <row r="585" spans="4:7">
      <c r="D585" s="9"/>
      <c r="E585" s="9"/>
      <c r="F585" s="81"/>
      <c r="G585" s="9"/>
    </row>
    <row r="586" spans="4:7">
      <c r="D586" s="9"/>
      <c r="E586" s="9"/>
      <c r="F586" s="81"/>
      <c r="G586" s="9"/>
    </row>
    <row r="587" spans="4:7">
      <c r="D587" s="9"/>
      <c r="E587" s="9"/>
      <c r="F587" s="81"/>
      <c r="G587" s="9"/>
    </row>
    <row r="588" spans="4:7">
      <c r="D588" s="9"/>
      <c r="E588" s="9"/>
      <c r="F588" s="81"/>
      <c r="G588" s="9"/>
    </row>
    <row r="589" spans="4:7">
      <c r="D589" s="9"/>
      <c r="E589" s="9"/>
      <c r="F589" s="81"/>
      <c r="G589" s="9"/>
    </row>
    <row r="590" spans="4:7">
      <c r="D590" s="9"/>
      <c r="E590" s="9"/>
      <c r="F590" s="81"/>
      <c r="G590" s="9"/>
    </row>
    <row r="591" spans="4:7">
      <c r="D591" s="9"/>
      <c r="E591" s="9"/>
      <c r="F591" s="81"/>
      <c r="G591" s="9"/>
    </row>
    <row r="592" spans="4:7">
      <c r="D592" s="9"/>
      <c r="E592" s="9"/>
      <c r="F592" s="81"/>
      <c r="G592" s="9"/>
    </row>
    <row r="593" spans="4:7">
      <c r="D593" s="9"/>
      <c r="E593" s="9"/>
      <c r="F593" s="81"/>
      <c r="G593" s="9"/>
    </row>
    <row r="594" spans="4:7">
      <c r="D594" s="9"/>
      <c r="E594" s="9"/>
      <c r="F594" s="81"/>
      <c r="G594" s="9"/>
    </row>
    <row r="595" spans="4:7">
      <c r="D595" s="9"/>
      <c r="E595" s="9"/>
      <c r="F595" s="81"/>
      <c r="G595" s="9"/>
    </row>
    <row r="596" spans="4:7">
      <c r="D596" s="9"/>
      <c r="E596" s="9"/>
      <c r="F596" s="81"/>
      <c r="G596" s="9"/>
    </row>
    <row r="597" spans="4:7">
      <c r="D597" s="9"/>
      <c r="E597" s="9"/>
      <c r="F597" s="81"/>
      <c r="G597" s="9"/>
    </row>
    <row r="598" spans="4:7">
      <c r="D598" s="9"/>
      <c r="E598" s="9"/>
      <c r="F598" s="81"/>
      <c r="G598" s="9"/>
    </row>
    <row r="599" spans="4:7">
      <c r="D599" s="9"/>
      <c r="E599" s="9"/>
      <c r="F599" s="81"/>
      <c r="G599" s="9"/>
    </row>
    <row r="600" spans="4:7">
      <c r="D600" s="9"/>
      <c r="E600" s="9"/>
      <c r="F600" s="81"/>
      <c r="G600" s="9"/>
    </row>
    <row r="601" spans="4:7">
      <c r="D601" s="9"/>
      <c r="E601" s="9"/>
      <c r="F601" s="81"/>
      <c r="G601" s="9"/>
    </row>
    <row r="602" spans="4:7">
      <c r="D602" s="9"/>
      <c r="E602" s="9"/>
      <c r="F602" s="81"/>
      <c r="G602" s="9"/>
    </row>
    <row r="603" spans="4:7">
      <c r="D603" s="9"/>
      <c r="E603" s="9"/>
      <c r="F603" s="81"/>
      <c r="G603" s="9"/>
    </row>
    <row r="604" spans="4:7">
      <c r="D604" s="9"/>
      <c r="E604" s="9"/>
      <c r="F604" s="81"/>
      <c r="G604" s="9"/>
    </row>
    <row r="605" spans="4:7">
      <c r="D605" s="9"/>
      <c r="E605" s="9"/>
      <c r="F605" s="81"/>
      <c r="G605" s="9"/>
    </row>
    <row r="606" spans="4:7">
      <c r="D606" s="9"/>
      <c r="E606" s="9"/>
      <c r="F606" s="81"/>
      <c r="G606" s="9"/>
    </row>
    <row r="607" spans="4:7">
      <c r="D607" s="9"/>
      <c r="E607" s="9"/>
      <c r="F607" s="81"/>
      <c r="G607" s="9"/>
    </row>
    <row r="608" spans="4:7">
      <c r="D608" s="9"/>
      <c r="E608" s="9"/>
      <c r="F608" s="81"/>
      <c r="G608" s="9"/>
    </row>
    <row r="609" spans="4:7">
      <c r="D609" s="9"/>
      <c r="E609" s="9"/>
      <c r="F609" s="81"/>
      <c r="G609" s="9"/>
    </row>
    <row r="610" spans="4:7">
      <c r="D610" s="9"/>
      <c r="E610" s="9"/>
      <c r="F610" s="81"/>
      <c r="G610" s="9"/>
    </row>
    <row r="611" spans="4:7">
      <c r="D611" s="9"/>
      <c r="E611" s="9"/>
      <c r="F611" s="81"/>
      <c r="G611" s="9"/>
    </row>
    <row r="612" spans="4:7">
      <c r="D612" s="9"/>
      <c r="E612" s="9"/>
      <c r="F612" s="81"/>
      <c r="G612" s="9"/>
    </row>
    <row r="613" spans="4:7">
      <c r="D613" s="9"/>
      <c r="E613" s="9"/>
      <c r="F613" s="81"/>
      <c r="G613" s="9"/>
    </row>
    <row r="614" spans="4:7">
      <c r="D614" s="9"/>
      <c r="E614" s="9"/>
      <c r="F614" s="81"/>
      <c r="G614" s="9"/>
    </row>
    <row r="615" spans="4:7">
      <c r="D615" s="9"/>
      <c r="E615" s="9"/>
      <c r="F615" s="81"/>
      <c r="G615" s="9"/>
    </row>
    <row r="616" spans="4:7">
      <c r="D616" s="9"/>
      <c r="E616" s="9"/>
      <c r="F616" s="81"/>
      <c r="G616" s="9"/>
    </row>
    <row r="617" spans="4:7">
      <c r="D617" s="9"/>
      <c r="E617" s="9"/>
      <c r="F617" s="81"/>
      <c r="G617" s="9"/>
    </row>
    <row r="618" spans="4:7">
      <c r="D618" s="9"/>
      <c r="E618" s="9"/>
      <c r="F618" s="81"/>
      <c r="G618" s="9"/>
    </row>
    <row r="619" spans="4:7">
      <c r="D619" s="9"/>
      <c r="E619" s="9"/>
      <c r="F619" s="81"/>
      <c r="G619" s="9"/>
    </row>
    <row r="620" spans="4:7">
      <c r="D620" s="9"/>
      <c r="E620" s="9"/>
      <c r="F620" s="81"/>
      <c r="G620" s="9"/>
    </row>
    <row r="621" spans="4:7">
      <c r="D621" s="9"/>
      <c r="E621" s="9"/>
      <c r="F621" s="81"/>
      <c r="G621" s="9"/>
    </row>
    <row r="622" spans="4:7">
      <c r="D622" s="9"/>
      <c r="E622" s="9"/>
      <c r="F622" s="81"/>
      <c r="G622" s="9"/>
    </row>
    <row r="623" spans="4:7">
      <c r="D623" s="9"/>
      <c r="E623" s="9"/>
      <c r="F623" s="81"/>
      <c r="G623" s="9"/>
    </row>
    <row r="624" spans="4:7">
      <c r="D624" s="9"/>
      <c r="E624" s="9"/>
      <c r="F624" s="81"/>
      <c r="G624" s="9"/>
    </row>
    <row r="625" spans="4:7">
      <c r="D625" s="9"/>
      <c r="E625" s="9"/>
      <c r="F625" s="81"/>
      <c r="G625" s="9"/>
    </row>
    <row r="626" spans="4:7">
      <c r="D626" s="9"/>
      <c r="E626" s="9"/>
      <c r="F626" s="81"/>
      <c r="G626" s="9"/>
    </row>
    <row r="627" spans="4:7">
      <c r="D627" s="9"/>
      <c r="E627" s="9"/>
      <c r="F627" s="81"/>
      <c r="G627" s="9"/>
    </row>
    <row r="628" spans="4:7">
      <c r="D628" s="9"/>
      <c r="E628" s="9"/>
      <c r="F628" s="81"/>
      <c r="G628" s="9"/>
    </row>
    <row r="629" spans="4:7">
      <c r="D629" s="9"/>
      <c r="E629" s="9"/>
      <c r="F629" s="81"/>
      <c r="G629" s="9"/>
    </row>
    <row r="630" spans="4:7">
      <c r="D630" s="9"/>
      <c r="E630" s="9"/>
      <c r="F630" s="81"/>
      <c r="G630" s="9"/>
    </row>
    <row r="631" spans="4:7">
      <c r="D631" s="9"/>
      <c r="E631" s="9"/>
      <c r="F631" s="81"/>
      <c r="G631" s="9"/>
    </row>
    <row r="632" spans="4:7">
      <c r="D632" s="9"/>
      <c r="E632" s="9"/>
      <c r="F632" s="81"/>
      <c r="G632" s="9"/>
    </row>
    <row r="633" spans="4:7">
      <c r="D633" s="9"/>
      <c r="E633" s="9"/>
      <c r="F633" s="81"/>
      <c r="G633" s="9"/>
    </row>
    <row r="634" spans="4:7">
      <c r="D634" s="9"/>
      <c r="E634" s="9"/>
      <c r="F634" s="81"/>
      <c r="G634" s="9"/>
    </row>
    <row r="635" spans="4:7">
      <c r="D635" s="9"/>
      <c r="E635" s="9"/>
      <c r="F635" s="81"/>
      <c r="G635" s="9"/>
    </row>
    <row r="636" spans="4:7">
      <c r="D636" s="9"/>
      <c r="E636" s="9"/>
      <c r="F636" s="81"/>
      <c r="G636" s="9"/>
    </row>
    <row r="637" spans="4:7">
      <c r="D637" s="9"/>
      <c r="E637" s="9"/>
      <c r="F637" s="81"/>
      <c r="G637" s="9"/>
    </row>
    <row r="638" spans="4:7">
      <c r="D638" s="9"/>
      <c r="E638" s="9"/>
      <c r="F638" s="81"/>
      <c r="G638" s="9"/>
    </row>
    <row r="639" spans="4:7">
      <c r="D639" s="9"/>
      <c r="E639" s="9"/>
      <c r="F639" s="81"/>
      <c r="G639" s="9"/>
    </row>
    <row r="640" spans="4:7">
      <c r="D640" s="9"/>
      <c r="E640" s="9"/>
      <c r="F640" s="81"/>
      <c r="G640" s="9"/>
    </row>
    <row r="641" spans="4:7">
      <c r="D641" s="9"/>
      <c r="E641" s="9"/>
      <c r="F641" s="81"/>
      <c r="G641" s="9"/>
    </row>
    <row r="642" spans="4:7">
      <c r="D642" s="9"/>
      <c r="E642" s="9"/>
      <c r="F642" s="81"/>
      <c r="G642" s="9"/>
    </row>
    <row r="643" spans="4:7">
      <c r="D643" s="9"/>
      <c r="E643" s="9"/>
      <c r="F643" s="81"/>
      <c r="G643" s="9"/>
    </row>
    <row r="644" spans="4:7">
      <c r="D644" s="9"/>
      <c r="E644" s="9"/>
      <c r="F644" s="81"/>
      <c r="G644" s="9"/>
    </row>
    <row r="645" spans="4:7">
      <c r="D645" s="9"/>
      <c r="E645" s="9"/>
      <c r="F645" s="81"/>
      <c r="G645" s="9"/>
    </row>
    <row r="646" spans="4:7">
      <c r="D646" s="9"/>
      <c r="E646" s="9"/>
      <c r="F646" s="81"/>
      <c r="G646" s="9"/>
    </row>
    <row r="647" spans="4:7">
      <c r="D647" s="9"/>
      <c r="E647" s="9"/>
      <c r="F647" s="81"/>
      <c r="G647" s="9"/>
    </row>
    <row r="648" spans="4:7">
      <c r="D648" s="9"/>
      <c r="E648" s="9"/>
      <c r="F648" s="81"/>
      <c r="G648" s="9"/>
    </row>
    <row r="649" spans="4:7">
      <c r="D649" s="9"/>
      <c r="E649" s="9"/>
      <c r="F649" s="81"/>
      <c r="G649" s="9"/>
    </row>
    <row r="650" spans="4:7">
      <c r="D650" s="9"/>
      <c r="E650" s="9"/>
      <c r="F650" s="81"/>
      <c r="G650" s="9"/>
    </row>
    <row r="651" spans="4:7">
      <c r="D651" s="9"/>
      <c r="E651" s="9"/>
      <c r="F651" s="81"/>
      <c r="G651" s="9"/>
    </row>
    <row r="652" spans="4:7">
      <c r="D652" s="9"/>
      <c r="E652" s="9"/>
      <c r="F652" s="81"/>
      <c r="G652" s="9"/>
    </row>
    <row r="653" spans="4:7">
      <c r="D653" s="9"/>
      <c r="E653" s="9"/>
      <c r="F653" s="81"/>
      <c r="G653" s="9"/>
    </row>
    <row r="654" spans="4:7">
      <c r="D654" s="9"/>
      <c r="E654" s="9"/>
      <c r="F654" s="81"/>
      <c r="G654" s="9"/>
    </row>
    <row r="655" spans="4:7">
      <c r="D655" s="9"/>
      <c r="E655" s="9"/>
      <c r="F655" s="81"/>
      <c r="G655" s="9"/>
    </row>
    <row r="656" spans="4:7">
      <c r="D656" s="9"/>
      <c r="E656" s="9"/>
      <c r="F656" s="81"/>
      <c r="G656" s="9"/>
    </row>
    <row r="657" spans="4:7">
      <c r="D657" s="9"/>
      <c r="E657" s="9"/>
      <c r="F657" s="81"/>
      <c r="G657" s="9"/>
    </row>
    <row r="658" spans="4:7">
      <c r="D658" s="9"/>
      <c r="E658" s="9"/>
      <c r="F658" s="81"/>
      <c r="G658" s="9"/>
    </row>
    <row r="659" spans="4:7">
      <c r="D659" s="9"/>
      <c r="E659" s="9"/>
      <c r="F659" s="81"/>
      <c r="G659" s="9"/>
    </row>
    <row r="660" spans="4:7">
      <c r="D660" s="9"/>
      <c r="E660" s="9"/>
      <c r="F660" s="81"/>
      <c r="G660" s="9"/>
    </row>
    <row r="661" spans="4:7">
      <c r="D661" s="9"/>
      <c r="E661" s="9"/>
      <c r="F661" s="81"/>
      <c r="G661" s="9"/>
    </row>
    <row r="662" spans="4:7">
      <c r="D662" s="9"/>
      <c r="E662" s="9"/>
      <c r="F662" s="81"/>
      <c r="G662" s="9"/>
    </row>
    <row r="663" spans="4:7">
      <c r="D663" s="9"/>
      <c r="E663" s="9"/>
      <c r="F663" s="81"/>
      <c r="G663" s="9"/>
    </row>
    <row r="664" spans="4:7">
      <c r="D664" s="9"/>
      <c r="E664" s="9"/>
      <c r="F664" s="81"/>
      <c r="G664" s="9"/>
    </row>
    <row r="665" spans="4:7">
      <c r="D665" s="9"/>
      <c r="E665" s="9"/>
      <c r="F665" s="81"/>
      <c r="G665" s="9"/>
    </row>
    <row r="666" spans="4:7">
      <c r="D666" s="9"/>
      <c r="E666" s="9"/>
      <c r="F666" s="81"/>
      <c r="G666" s="9"/>
    </row>
    <row r="667" spans="4:7">
      <c r="D667" s="9"/>
      <c r="E667" s="9"/>
      <c r="F667" s="81"/>
      <c r="G667" s="9"/>
    </row>
    <row r="668" spans="4:7">
      <c r="D668" s="9"/>
      <c r="E668" s="9"/>
      <c r="F668" s="81"/>
      <c r="G668" s="9"/>
    </row>
    <row r="669" spans="4:7">
      <c r="D669" s="9"/>
      <c r="E669" s="9"/>
      <c r="F669" s="81"/>
      <c r="G669" s="9"/>
    </row>
    <row r="670" spans="4:7">
      <c r="D670" s="9"/>
      <c r="E670" s="9"/>
      <c r="F670" s="81"/>
      <c r="G670" s="9"/>
    </row>
    <row r="671" spans="4:7">
      <c r="D671" s="9"/>
      <c r="E671" s="9"/>
      <c r="F671" s="81"/>
      <c r="G671" s="9"/>
    </row>
    <row r="672" spans="4:7">
      <c r="D672" s="9"/>
      <c r="E672" s="9"/>
      <c r="F672" s="81"/>
      <c r="G672" s="9"/>
    </row>
    <row r="673" spans="4:7">
      <c r="D673" s="9"/>
      <c r="E673" s="9"/>
      <c r="F673" s="81"/>
      <c r="G673" s="9"/>
    </row>
    <row r="674" spans="4:7">
      <c r="D674" s="9"/>
      <c r="E674" s="9"/>
      <c r="F674" s="81"/>
      <c r="G674" s="9"/>
    </row>
    <row r="675" spans="4:7">
      <c r="D675" s="9"/>
      <c r="E675" s="9"/>
      <c r="F675" s="81"/>
      <c r="G675" s="9"/>
    </row>
    <row r="676" spans="4:7">
      <c r="D676" s="9"/>
      <c r="E676" s="9"/>
      <c r="F676" s="81"/>
      <c r="G676" s="9"/>
    </row>
    <row r="677" spans="4:7">
      <c r="D677" s="9"/>
      <c r="E677" s="9"/>
      <c r="F677" s="81"/>
      <c r="G677" s="9"/>
    </row>
    <row r="678" spans="4:7">
      <c r="D678" s="9"/>
      <c r="E678" s="9"/>
      <c r="F678" s="81"/>
      <c r="G678" s="9"/>
    </row>
    <row r="679" spans="4:7">
      <c r="D679" s="9"/>
      <c r="E679" s="9"/>
      <c r="F679" s="81"/>
      <c r="G679" s="9"/>
    </row>
    <row r="680" spans="4:7">
      <c r="D680" s="9"/>
      <c r="E680" s="9"/>
      <c r="F680" s="81"/>
      <c r="G680" s="9"/>
    </row>
    <row r="681" spans="4:7">
      <c r="D681" s="9"/>
      <c r="E681" s="9"/>
      <c r="F681" s="81"/>
      <c r="G681" s="9"/>
    </row>
    <row r="682" spans="4:7">
      <c r="D682" s="9"/>
      <c r="E682" s="9"/>
      <c r="F682" s="81"/>
      <c r="G682" s="9"/>
    </row>
    <row r="683" spans="4:7">
      <c r="D683" s="9"/>
      <c r="E683" s="9"/>
      <c r="F683" s="81"/>
      <c r="G683" s="9"/>
    </row>
    <row r="684" spans="4:7">
      <c r="D684" s="9"/>
      <c r="E684" s="9"/>
      <c r="F684" s="81"/>
      <c r="G684" s="9"/>
    </row>
    <row r="685" spans="4:7">
      <c r="D685" s="9"/>
      <c r="E685" s="9"/>
      <c r="F685" s="81"/>
      <c r="G685" s="9"/>
    </row>
    <row r="686" spans="4:7">
      <c r="D686" s="9"/>
      <c r="E686" s="9"/>
      <c r="F686" s="81"/>
      <c r="G686" s="9"/>
    </row>
    <row r="687" spans="4:7">
      <c r="D687" s="9"/>
      <c r="E687" s="9"/>
      <c r="F687" s="81"/>
      <c r="G687" s="9"/>
    </row>
    <row r="688" spans="4:7">
      <c r="D688" s="9"/>
      <c r="E688" s="9"/>
      <c r="F688" s="81"/>
      <c r="G688" s="9"/>
    </row>
    <row r="689" spans="4:7">
      <c r="D689" s="9"/>
      <c r="E689" s="9"/>
      <c r="F689" s="81"/>
      <c r="G689" s="9"/>
    </row>
    <row r="690" spans="4:7">
      <c r="D690" s="9"/>
      <c r="E690" s="9"/>
      <c r="F690" s="81"/>
      <c r="G690" s="9"/>
    </row>
    <row r="691" spans="4:7">
      <c r="D691" s="9"/>
      <c r="E691" s="9"/>
      <c r="F691" s="81"/>
      <c r="G691" s="9"/>
    </row>
    <row r="692" spans="4:7">
      <c r="D692" s="9"/>
      <c r="E692" s="9"/>
      <c r="F692" s="81"/>
      <c r="G692" s="9"/>
    </row>
    <row r="693" spans="4:7">
      <c r="D693" s="9"/>
      <c r="E693" s="9"/>
      <c r="F693" s="81"/>
      <c r="G693" s="9"/>
    </row>
    <row r="694" spans="4:7">
      <c r="D694" s="9"/>
      <c r="E694" s="9"/>
      <c r="F694" s="81"/>
      <c r="G694" s="9"/>
    </row>
    <row r="695" spans="4:7">
      <c r="D695" s="9"/>
      <c r="E695" s="9"/>
      <c r="F695" s="81"/>
      <c r="G695" s="9"/>
    </row>
    <row r="696" spans="4:7">
      <c r="D696" s="9"/>
      <c r="E696" s="9"/>
      <c r="F696" s="81"/>
      <c r="G696" s="9"/>
    </row>
    <row r="697" spans="4:7">
      <c r="D697" s="9"/>
      <c r="E697" s="9"/>
      <c r="F697" s="81"/>
      <c r="G697" s="9"/>
    </row>
    <row r="698" spans="4:7">
      <c r="D698" s="9"/>
      <c r="E698" s="9"/>
      <c r="F698" s="81"/>
      <c r="G698" s="9"/>
    </row>
    <row r="699" spans="4:7">
      <c r="D699" s="9"/>
      <c r="E699" s="9"/>
      <c r="F699" s="81"/>
      <c r="G699" s="9"/>
    </row>
    <row r="700" spans="4:7">
      <c r="D700" s="9"/>
      <c r="E700" s="9"/>
      <c r="F700" s="81"/>
      <c r="G700" s="9"/>
    </row>
    <row r="701" spans="4:7">
      <c r="D701" s="9"/>
      <c r="E701" s="9"/>
      <c r="F701" s="81"/>
      <c r="G701" s="9"/>
    </row>
    <row r="702" spans="4:7">
      <c r="D702" s="9"/>
      <c r="E702" s="9"/>
      <c r="F702" s="81"/>
      <c r="G702" s="9"/>
    </row>
    <row r="703" spans="4:7">
      <c r="D703" s="9"/>
      <c r="E703" s="9"/>
      <c r="F703" s="81"/>
      <c r="G703" s="9"/>
    </row>
    <row r="704" spans="4:7">
      <c r="D704" s="9"/>
      <c r="E704" s="9"/>
      <c r="F704" s="81"/>
      <c r="G704" s="9"/>
    </row>
    <row r="705" spans="4:7">
      <c r="D705" s="9"/>
      <c r="E705" s="9"/>
      <c r="F705" s="81"/>
      <c r="G705" s="9"/>
    </row>
    <row r="706" spans="4:7">
      <c r="D706" s="9"/>
      <c r="E706" s="9"/>
      <c r="F706" s="81"/>
      <c r="G706" s="9"/>
    </row>
    <row r="707" spans="4:7">
      <c r="D707" s="9"/>
      <c r="E707" s="9"/>
      <c r="F707" s="81"/>
      <c r="G707" s="9"/>
    </row>
    <row r="708" spans="4:7">
      <c r="D708" s="9"/>
      <c r="E708" s="9"/>
      <c r="F708" s="81"/>
      <c r="G708" s="9"/>
    </row>
    <row r="709" spans="4:7">
      <c r="D709" s="9"/>
      <c r="E709" s="9"/>
      <c r="F709" s="81"/>
      <c r="G709" s="9"/>
    </row>
    <row r="710" spans="4:7">
      <c r="D710" s="9"/>
      <c r="E710" s="9"/>
      <c r="F710" s="81"/>
      <c r="G710" s="9"/>
    </row>
    <row r="711" spans="4:7">
      <c r="D711" s="9"/>
      <c r="E711" s="9"/>
      <c r="F711" s="81"/>
      <c r="G711" s="9"/>
    </row>
    <row r="712" spans="4:7">
      <c r="D712" s="9"/>
      <c r="E712" s="9"/>
      <c r="F712" s="81"/>
      <c r="G712" s="9"/>
    </row>
    <row r="713" spans="4:7">
      <c r="D713" s="9"/>
      <c r="E713" s="9"/>
      <c r="F713" s="81"/>
      <c r="G713" s="9"/>
    </row>
    <row r="714" spans="4:7">
      <c r="D714" s="9"/>
      <c r="E714" s="9"/>
      <c r="F714" s="81"/>
      <c r="G714" s="9"/>
    </row>
    <row r="715" spans="4:7">
      <c r="D715" s="9"/>
      <c r="E715" s="9"/>
      <c r="F715" s="81"/>
      <c r="G715" s="9"/>
    </row>
    <row r="716" spans="4:7">
      <c r="D716" s="9"/>
      <c r="E716" s="9"/>
      <c r="F716" s="81"/>
      <c r="G716" s="9"/>
    </row>
    <row r="717" spans="4:7">
      <c r="D717" s="9"/>
      <c r="E717" s="9"/>
      <c r="F717" s="81"/>
      <c r="G717" s="9"/>
    </row>
    <row r="718" spans="4:7">
      <c r="D718" s="9"/>
      <c r="E718" s="9"/>
      <c r="F718" s="81"/>
      <c r="G718" s="9"/>
    </row>
    <row r="719" spans="4:7">
      <c r="D719" s="9"/>
      <c r="E719" s="9"/>
      <c r="F719" s="81"/>
      <c r="G719" s="9"/>
    </row>
    <row r="720" spans="4:7">
      <c r="D720" s="9"/>
      <c r="E720" s="9"/>
      <c r="F720" s="81"/>
      <c r="G720" s="9"/>
    </row>
    <row r="721" spans="4:7">
      <c r="D721" s="9"/>
      <c r="E721" s="9"/>
      <c r="F721" s="81"/>
      <c r="G721" s="9"/>
    </row>
    <row r="722" spans="4:7">
      <c r="D722" s="9"/>
      <c r="E722" s="9"/>
      <c r="F722" s="81"/>
      <c r="G722" s="9"/>
    </row>
    <row r="723" spans="4:7">
      <c r="D723" s="9"/>
      <c r="E723" s="9"/>
      <c r="F723" s="81"/>
      <c r="G723" s="9"/>
    </row>
    <row r="724" spans="4:7">
      <c r="D724" s="9"/>
      <c r="E724" s="9"/>
      <c r="F724" s="81"/>
      <c r="G724" s="9"/>
    </row>
    <row r="725" spans="4:7">
      <c r="D725" s="9"/>
      <c r="E725" s="9"/>
      <c r="F725" s="81"/>
      <c r="G725" s="9"/>
    </row>
    <row r="726" spans="4:7">
      <c r="D726" s="9"/>
      <c r="E726" s="9"/>
      <c r="F726" s="81"/>
      <c r="G726" s="9"/>
    </row>
    <row r="727" spans="4:7">
      <c r="D727" s="9"/>
      <c r="E727" s="9"/>
      <c r="F727" s="81"/>
      <c r="G727" s="9"/>
    </row>
    <row r="728" spans="4:7">
      <c r="D728" s="9"/>
      <c r="E728" s="9"/>
      <c r="F728" s="81"/>
      <c r="G728" s="9"/>
    </row>
    <row r="729" spans="4:7">
      <c r="D729" s="9"/>
      <c r="E729" s="9"/>
      <c r="F729" s="81"/>
      <c r="G729" s="9"/>
    </row>
    <row r="730" spans="4:7">
      <c r="D730" s="9"/>
      <c r="E730" s="9"/>
      <c r="F730" s="81"/>
      <c r="G730" s="9"/>
    </row>
    <row r="731" spans="4:7">
      <c r="D731" s="9"/>
      <c r="E731" s="9"/>
      <c r="F731" s="81"/>
      <c r="G731" s="9"/>
    </row>
    <row r="732" spans="4:7">
      <c r="D732" s="9"/>
      <c r="E732" s="9"/>
      <c r="F732" s="81"/>
      <c r="G732" s="9"/>
    </row>
    <row r="733" spans="4:7">
      <c r="D733" s="9"/>
      <c r="E733" s="9"/>
      <c r="F733" s="81"/>
      <c r="G733" s="9"/>
    </row>
    <row r="734" spans="4:7">
      <c r="D734" s="9"/>
      <c r="E734" s="9"/>
      <c r="F734" s="81"/>
      <c r="G734" s="9"/>
    </row>
    <row r="735" spans="4:7">
      <c r="D735" s="9"/>
      <c r="E735" s="9"/>
      <c r="F735" s="81"/>
      <c r="G735" s="9"/>
    </row>
    <row r="736" spans="4:7">
      <c r="D736" s="9"/>
      <c r="E736" s="9"/>
      <c r="F736" s="81"/>
      <c r="G736" s="9"/>
    </row>
    <row r="737" spans="4:7">
      <c r="D737" s="9"/>
      <c r="E737" s="9"/>
      <c r="F737" s="81"/>
      <c r="G737" s="9"/>
    </row>
    <row r="738" spans="4:7">
      <c r="D738" s="9"/>
      <c r="E738" s="9"/>
      <c r="F738" s="81"/>
      <c r="G738" s="9"/>
    </row>
    <row r="739" spans="4:7">
      <c r="D739" s="9"/>
      <c r="E739" s="9"/>
      <c r="F739" s="81"/>
      <c r="G739" s="9"/>
    </row>
    <row r="740" spans="4:7">
      <c r="D740" s="9"/>
      <c r="E740" s="9"/>
      <c r="F740" s="81"/>
      <c r="G740" s="9"/>
    </row>
    <row r="741" spans="4:7">
      <c r="D741" s="9"/>
      <c r="E741" s="9"/>
      <c r="F741" s="81"/>
      <c r="G741" s="9"/>
    </row>
    <row r="742" spans="4:7">
      <c r="D742" s="9"/>
      <c r="E742" s="9"/>
      <c r="F742" s="81"/>
      <c r="G742" s="9"/>
    </row>
    <row r="743" spans="4:7">
      <c r="D743" s="9"/>
      <c r="E743" s="9"/>
      <c r="F743" s="81"/>
      <c r="G743" s="9"/>
    </row>
    <row r="744" spans="4:7">
      <c r="D744" s="9"/>
      <c r="E744" s="9"/>
      <c r="F744" s="81"/>
      <c r="G744" s="9"/>
    </row>
    <row r="745" spans="4:7">
      <c r="D745" s="9"/>
      <c r="E745" s="9"/>
      <c r="F745" s="81"/>
      <c r="G745" s="9"/>
    </row>
    <row r="746" spans="4:7">
      <c r="D746" s="9"/>
      <c r="E746" s="9"/>
      <c r="F746" s="81"/>
      <c r="G746" s="9"/>
    </row>
    <row r="747" spans="4:7">
      <c r="D747" s="9"/>
      <c r="E747" s="9"/>
      <c r="F747" s="81"/>
      <c r="G747" s="9"/>
    </row>
    <row r="748" spans="4:7">
      <c r="D748" s="9"/>
      <c r="E748" s="9"/>
      <c r="F748" s="81"/>
      <c r="G748" s="9"/>
    </row>
    <row r="749" spans="4:7">
      <c r="D749" s="9"/>
      <c r="E749" s="9"/>
      <c r="F749" s="81"/>
      <c r="G749" s="9"/>
    </row>
    <row r="750" spans="4:7">
      <c r="D750" s="9"/>
      <c r="E750" s="9"/>
      <c r="F750" s="81"/>
      <c r="G750" s="9"/>
    </row>
    <row r="751" spans="4:7">
      <c r="D751" s="9"/>
      <c r="E751" s="9"/>
      <c r="F751" s="81"/>
      <c r="G751" s="9"/>
    </row>
    <row r="752" spans="4:7">
      <c r="D752" s="9"/>
      <c r="E752" s="9"/>
      <c r="F752" s="81"/>
      <c r="G752" s="9"/>
    </row>
    <row r="753" spans="4:7">
      <c r="D753" s="9"/>
      <c r="E753" s="9"/>
      <c r="F753" s="81"/>
      <c r="G753" s="9"/>
    </row>
    <row r="754" spans="4:7">
      <c r="D754" s="9"/>
      <c r="E754" s="9"/>
      <c r="F754" s="81"/>
      <c r="G754" s="9"/>
    </row>
    <row r="755" spans="4:7">
      <c r="D755" s="9"/>
      <c r="E755" s="9"/>
      <c r="F755" s="81"/>
      <c r="G755" s="9"/>
    </row>
    <row r="756" spans="4:7">
      <c r="D756" s="9"/>
      <c r="E756" s="9"/>
      <c r="F756" s="81"/>
      <c r="G756" s="9"/>
    </row>
    <row r="757" spans="4:7">
      <c r="D757" s="9"/>
      <c r="E757" s="9"/>
      <c r="F757" s="81"/>
      <c r="G757" s="9"/>
    </row>
    <row r="758" spans="4:7">
      <c r="D758" s="9"/>
      <c r="E758" s="9"/>
      <c r="F758" s="81"/>
      <c r="G758" s="9"/>
    </row>
    <row r="759" spans="4:7">
      <c r="D759" s="9"/>
      <c r="E759" s="9"/>
      <c r="F759" s="81"/>
      <c r="G759" s="9"/>
    </row>
    <row r="760" spans="4:7">
      <c r="D760" s="9"/>
      <c r="E760" s="9"/>
      <c r="F760" s="81"/>
      <c r="G760" s="9"/>
    </row>
    <row r="761" spans="4:7">
      <c r="D761" s="9"/>
      <c r="E761" s="9"/>
      <c r="F761" s="81"/>
      <c r="G761" s="9"/>
    </row>
    <row r="762" spans="4:7">
      <c r="D762" s="9"/>
      <c r="E762" s="9"/>
      <c r="F762" s="81"/>
      <c r="G762" s="9"/>
    </row>
    <row r="763" spans="4:7">
      <c r="D763" s="9"/>
      <c r="E763" s="9"/>
      <c r="F763" s="81"/>
      <c r="G763" s="9"/>
    </row>
    <row r="764" spans="4:7">
      <c r="D764" s="9"/>
      <c r="E764" s="9"/>
      <c r="F764" s="81"/>
      <c r="G764" s="9"/>
    </row>
    <row r="765" spans="4:7">
      <c r="D765" s="9"/>
      <c r="E765" s="9"/>
      <c r="F765" s="81"/>
      <c r="G765" s="9"/>
    </row>
    <row r="766" spans="4:7">
      <c r="D766" s="9"/>
      <c r="E766" s="9"/>
      <c r="F766" s="81"/>
      <c r="G766" s="9"/>
    </row>
    <row r="767" spans="4:7">
      <c r="D767" s="9"/>
      <c r="E767" s="9"/>
      <c r="F767" s="81"/>
      <c r="G767" s="9"/>
    </row>
    <row r="768" spans="4:7">
      <c r="D768" s="9"/>
      <c r="E768" s="9"/>
      <c r="F768" s="81"/>
      <c r="G768" s="9"/>
    </row>
    <row r="769" spans="4:7">
      <c r="D769" s="9"/>
      <c r="E769" s="9"/>
      <c r="F769" s="81"/>
      <c r="G769" s="9"/>
    </row>
    <row r="770" spans="4:7">
      <c r="D770" s="9"/>
      <c r="E770" s="9"/>
      <c r="F770" s="81"/>
      <c r="G770" s="9"/>
    </row>
    <row r="771" spans="4:7">
      <c r="D771" s="9"/>
      <c r="E771" s="9"/>
      <c r="F771" s="81"/>
      <c r="G771" s="9"/>
    </row>
    <row r="772" spans="4:7">
      <c r="D772" s="9"/>
      <c r="E772" s="9"/>
      <c r="F772" s="81"/>
      <c r="G772" s="9"/>
    </row>
    <row r="773" spans="4:7">
      <c r="D773" s="9"/>
      <c r="E773" s="9"/>
      <c r="F773" s="81"/>
      <c r="G773" s="9"/>
    </row>
    <row r="774" spans="4:7">
      <c r="D774" s="9"/>
      <c r="E774" s="9"/>
      <c r="F774" s="81"/>
      <c r="G774" s="9"/>
    </row>
    <row r="775" spans="4:7">
      <c r="D775" s="9"/>
      <c r="E775" s="9"/>
      <c r="F775" s="81"/>
      <c r="G775" s="9"/>
    </row>
    <row r="776" spans="4:7">
      <c r="D776" s="9"/>
      <c r="E776" s="9"/>
      <c r="F776" s="81"/>
      <c r="G776" s="9"/>
    </row>
    <row r="777" spans="4:7">
      <c r="D777" s="9"/>
      <c r="E777" s="9"/>
      <c r="F777" s="81"/>
      <c r="G777" s="9"/>
    </row>
    <row r="778" spans="4:7">
      <c r="D778" s="9"/>
      <c r="E778" s="9"/>
      <c r="F778" s="81"/>
      <c r="G778" s="9"/>
    </row>
    <row r="779" spans="4:7">
      <c r="D779" s="9"/>
      <c r="E779" s="9"/>
      <c r="F779" s="81"/>
      <c r="G779" s="9"/>
    </row>
    <row r="780" spans="4:7">
      <c r="D780" s="9"/>
      <c r="E780" s="9"/>
      <c r="F780" s="81"/>
      <c r="G780" s="9"/>
    </row>
    <row r="781" spans="4:7">
      <c r="D781" s="9"/>
      <c r="E781" s="9"/>
      <c r="F781" s="81"/>
      <c r="G781" s="9"/>
    </row>
    <row r="782" spans="4:7">
      <c r="D782" s="9"/>
      <c r="E782" s="9"/>
      <c r="F782" s="81"/>
      <c r="G782" s="9"/>
    </row>
    <row r="783" spans="4:7">
      <c r="D783" s="9"/>
      <c r="E783" s="9"/>
      <c r="F783" s="81"/>
      <c r="G783" s="9"/>
    </row>
    <row r="784" spans="4:7">
      <c r="D784" s="9"/>
      <c r="E784" s="9"/>
      <c r="F784" s="81"/>
      <c r="G784" s="9"/>
    </row>
    <row r="785" spans="4:7">
      <c r="D785" s="9"/>
      <c r="E785" s="9"/>
      <c r="F785" s="81"/>
      <c r="G785" s="9"/>
    </row>
    <row r="786" spans="4:7">
      <c r="D786" s="9"/>
      <c r="E786" s="9"/>
      <c r="F786" s="81"/>
      <c r="G786" s="9"/>
    </row>
    <row r="787" spans="4:7">
      <c r="D787" s="9"/>
      <c r="E787" s="9"/>
      <c r="F787" s="81"/>
      <c r="G787" s="9"/>
    </row>
    <row r="788" spans="4:7">
      <c r="D788" s="9"/>
      <c r="E788" s="9"/>
      <c r="F788" s="81"/>
      <c r="G788" s="9"/>
    </row>
    <row r="789" spans="4:7">
      <c r="D789" s="9"/>
      <c r="E789" s="9"/>
      <c r="F789" s="81"/>
      <c r="G789" s="9"/>
    </row>
    <row r="790" spans="4:7">
      <c r="D790" s="9"/>
      <c r="E790" s="9"/>
      <c r="F790" s="81"/>
      <c r="G790" s="9"/>
    </row>
    <row r="791" spans="4:7">
      <c r="D791" s="9"/>
      <c r="E791" s="9"/>
      <c r="F791" s="81"/>
      <c r="G791" s="9"/>
    </row>
    <row r="792" spans="4:7">
      <c r="D792" s="9"/>
      <c r="E792" s="9"/>
      <c r="F792" s="81"/>
      <c r="G792" s="9"/>
    </row>
    <row r="793" spans="4:7">
      <c r="D793" s="9"/>
      <c r="E793" s="9"/>
      <c r="F793" s="81"/>
      <c r="G793" s="9"/>
    </row>
    <row r="794" spans="4:7">
      <c r="D794" s="9"/>
      <c r="E794" s="9"/>
      <c r="F794" s="81"/>
      <c r="G794" s="9"/>
    </row>
    <row r="795" spans="4:7">
      <c r="D795" s="9"/>
      <c r="E795" s="9"/>
      <c r="F795" s="81"/>
      <c r="G795" s="9"/>
    </row>
    <row r="796" spans="4:7">
      <c r="D796" s="9"/>
      <c r="E796" s="9"/>
      <c r="F796" s="81"/>
      <c r="G796" s="9"/>
    </row>
    <row r="797" spans="4:7">
      <c r="D797" s="9"/>
      <c r="E797" s="9"/>
      <c r="F797" s="81"/>
      <c r="G797" s="9"/>
    </row>
    <row r="798" spans="4:7">
      <c r="D798" s="9"/>
      <c r="E798" s="9"/>
      <c r="F798" s="81"/>
      <c r="G798" s="9"/>
    </row>
    <row r="799" spans="4:7">
      <c r="D799" s="9"/>
      <c r="E799" s="9"/>
      <c r="F799" s="81"/>
      <c r="G799" s="9"/>
    </row>
    <row r="800" spans="4:7">
      <c r="D800" s="9"/>
      <c r="E800" s="9"/>
      <c r="F800" s="81"/>
      <c r="G800" s="9"/>
    </row>
    <row r="801" spans="4:7">
      <c r="D801" s="9"/>
      <c r="E801" s="9"/>
      <c r="F801" s="81"/>
      <c r="G801" s="9"/>
    </row>
    <row r="802" spans="4:7">
      <c r="D802" s="9"/>
      <c r="E802" s="9"/>
      <c r="F802" s="81"/>
      <c r="G802" s="9"/>
    </row>
    <row r="803" spans="4:7">
      <c r="D803" s="9"/>
      <c r="E803" s="9"/>
      <c r="F803" s="81"/>
      <c r="G803" s="9"/>
    </row>
    <row r="804" spans="4:7">
      <c r="D804" s="9"/>
      <c r="E804" s="9"/>
      <c r="F804" s="81"/>
      <c r="G804" s="9"/>
    </row>
    <row r="805" spans="4:7">
      <c r="D805" s="9"/>
      <c r="E805" s="9"/>
      <c r="F805" s="81"/>
      <c r="G805" s="9"/>
    </row>
    <row r="806" spans="4:7">
      <c r="D806" s="9"/>
      <c r="E806" s="9"/>
      <c r="F806" s="81"/>
      <c r="G806" s="9"/>
    </row>
    <row r="807" spans="4:7">
      <c r="D807" s="9"/>
      <c r="E807" s="9"/>
      <c r="F807" s="81"/>
      <c r="G807" s="9"/>
    </row>
    <row r="808" spans="4:7">
      <c r="D808" s="9"/>
      <c r="E808" s="9"/>
      <c r="F808" s="81"/>
      <c r="G808" s="9"/>
    </row>
    <row r="809" spans="4:7">
      <c r="D809" s="9"/>
      <c r="E809" s="9"/>
      <c r="F809" s="81"/>
      <c r="G809" s="9"/>
    </row>
    <row r="810" spans="4:7">
      <c r="D810" s="9"/>
      <c r="E810" s="9"/>
      <c r="F810" s="81"/>
      <c r="G810" s="9"/>
    </row>
    <row r="811" spans="4:7">
      <c r="D811" s="9"/>
      <c r="E811" s="9"/>
      <c r="F811" s="81"/>
      <c r="G811" s="9"/>
    </row>
    <row r="812" spans="4:7">
      <c r="D812" s="9"/>
      <c r="E812" s="9"/>
      <c r="F812" s="81"/>
      <c r="G812" s="9"/>
    </row>
    <row r="813" spans="4:7">
      <c r="D813" s="9"/>
      <c r="E813" s="9"/>
      <c r="F813" s="81"/>
      <c r="G813" s="9"/>
    </row>
    <row r="814" spans="4:7">
      <c r="D814" s="9"/>
      <c r="E814" s="9"/>
      <c r="F814" s="81"/>
      <c r="G814" s="9"/>
    </row>
    <row r="815" spans="4:7">
      <c r="D815" s="9"/>
      <c r="E815" s="9"/>
      <c r="F815" s="81"/>
      <c r="G815" s="9"/>
    </row>
    <row r="816" spans="4:7">
      <c r="D816" s="9"/>
      <c r="E816" s="9"/>
      <c r="F816" s="81"/>
      <c r="G816" s="9"/>
    </row>
    <row r="817" spans="4:7">
      <c r="D817" s="9"/>
      <c r="E817" s="9"/>
      <c r="F817" s="81"/>
      <c r="G817" s="9"/>
    </row>
    <row r="818" spans="4:7">
      <c r="D818" s="9"/>
      <c r="E818" s="9"/>
      <c r="F818" s="81"/>
      <c r="G818" s="9"/>
    </row>
    <row r="819" spans="4:7">
      <c r="D819" s="9"/>
      <c r="E819" s="9"/>
      <c r="F819" s="81"/>
      <c r="G819" s="9"/>
    </row>
    <row r="820" spans="4:7">
      <c r="D820" s="9"/>
      <c r="E820" s="9"/>
      <c r="F820" s="81"/>
      <c r="G820" s="9"/>
    </row>
    <row r="821" spans="4:7">
      <c r="D821" s="9"/>
      <c r="E821" s="9"/>
      <c r="F821" s="81"/>
      <c r="G821" s="9"/>
    </row>
    <row r="822" spans="4:7">
      <c r="D822" s="9"/>
      <c r="E822" s="9"/>
      <c r="F822" s="81"/>
      <c r="G822" s="9"/>
    </row>
    <row r="823" spans="4:7">
      <c r="D823" s="9"/>
      <c r="E823" s="9"/>
      <c r="F823" s="81"/>
      <c r="G823" s="9"/>
    </row>
    <row r="824" spans="4:7">
      <c r="D824" s="9"/>
      <c r="E824" s="9"/>
      <c r="F824" s="81"/>
      <c r="G824" s="9"/>
    </row>
    <row r="825" spans="4:7">
      <c r="D825" s="9"/>
      <c r="E825" s="9"/>
      <c r="F825" s="81"/>
      <c r="G825" s="9"/>
    </row>
    <row r="826" spans="4:7">
      <c r="D826" s="9"/>
      <c r="E826" s="9"/>
      <c r="F826" s="81"/>
      <c r="G826" s="9"/>
    </row>
    <row r="827" spans="4:7">
      <c r="D827" s="9"/>
      <c r="E827" s="9"/>
      <c r="F827" s="81"/>
      <c r="G827" s="9"/>
    </row>
    <row r="828" spans="4:7">
      <c r="D828" s="9"/>
      <c r="E828" s="9"/>
      <c r="F828" s="81"/>
      <c r="G828" s="9"/>
    </row>
    <row r="829" spans="4:7">
      <c r="D829" s="9"/>
      <c r="E829" s="9"/>
      <c r="F829" s="81"/>
      <c r="G829" s="9"/>
    </row>
    <row r="830" spans="4:7">
      <c r="D830" s="9"/>
      <c r="E830" s="9"/>
      <c r="F830" s="81"/>
      <c r="G830" s="9"/>
    </row>
    <row r="831" spans="4:7">
      <c r="D831" s="9"/>
      <c r="E831" s="9"/>
      <c r="F831" s="81"/>
      <c r="G831" s="9"/>
    </row>
    <row r="832" spans="4:7">
      <c r="D832" s="9"/>
      <c r="E832" s="9"/>
      <c r="F832" s="81"/>
      <c r="G832" s="9"/>
    </row>
    <row r="833" spans="4:7">
      <c r="D833" s="9"/>
      <c r="E833" s="9"/>
      <c r="F833" s="81"/>
      <c r="G833" s="9"/>
    </row>
    <row r="834" spans="4:7">
      <c r="D834" s="9"/>
      <c r="E834" s="9"/>
      <c r="F834" s="81"/>
      <c r="G834" s="9"/>
    </row>
    <row r="835" spans="4:7">
      <c r="D835" s="9"/>
      <c r="E835" s="9"/>
      <c r="F835" s="81"/>
      <c r="G835" s="9"/>
    </row>
    <row r="836" spans="4:7">
      <c r="D836" s="9"/>
      <c r="E836" s="9"/>
      <c r="F836" s="81"/>
      <c r="G836" s="9"/>
    </row>
    <row r="837" spans="4:7">
      <c r="D837" s="9"/>
      <c r="E837" s="9"/>
      <c r="F837" s="81"/>
      <c r="G837" s="9"/>
    </row>
    <row r="838" spans="4:7">
      <c r="D838" s="9"/>
      <c r="E838" s="9"/>
      <c r="F838" s="81"/>
      <c r="G838" s="9"/>
    </row>
    <row r="839" spans="4:7">
      <c r="D839" s="9"/>
      <c r="E839" s="9"/>
      <c r="F839" s="81"/>
      <c r="G839" s="9"/>
    </row>
    <row r="840" spans="4:7">
      <c r="D840" s="9"/>
      <c r="E840" s="9"/>
      <c r="F840" s="81"/>
      <c r="G840" s="9"/>
    </row>
    <row r="841" spans="4:7">
      <c r="D841" s="9"/>
      <c r="E841" s="9"/>
      <c r="F841" s="81"/>
      <c r="G841" s="9"/>
    </row>
    <row r="842" spans="4:7">
      <c r="D842" s="9"/>
      <c r="E842" s="9"/>
      <c r="F842" s="81"/>
      <c r="G842" s="9"/>
    </row>
    <row r="843" spans="4:7">
      <c r="D843" s="9"/>
      <c r="E843" s="9"/>
      <c r="F843" s="81"/>
      <c r="G843" s="9"/>
    </row>
    <row r="844" spans="4:7">
      <c r="D844" s="9"/>
      <c r="E844" s="9"/>
      <c r="F844" s="81"/>
      <c r="G844" s="9"/>
    </row>
    <row r="845" spans="4:7">
      <c r="D845" s="9"/>
      <c r="E845" s="9"/>
      <c r="F845" s="81"/>
      <c r="G845" s="9"/>
    </row>
    <row r="846" spans="4:7">
      <c r="D846" s="9"/>
      <c r="E846" s="9"/>
      <c r="F846" s="81"/>
      <c r="G846" s="9"/>
    </row>
    <row r="847" spans="4:7">
      <c r="D847" s="9"/>
      <c r="E847" s="9"/>
      <c r="F847" s="81"/>
      <c r="G847" s="9"/>
    </row>
    <row r="848" spans="4:7">
      <c r="D848" s="9"/>
      <c r="E848" s="9"/>
      <c r="F848" s="81"/>
      <c r="G848" s="9"/>
    </row>
    <row r="849" spans="4:7">
      <c r="D849" s="9"/>
      <c r="E849" s="9"/>
      <c r="F849" s="81"/>
      <c r="G849" s="9"/>
    </row>
    <row r="850" spans="4:7">
      <c r="D850" s="9"/>
      <c r="E850" s="9"/>
      <c r="F850" s="81"/>
      <c r="G850" s="9"/>
    </row>
    <row r="851" spans="4:7">
      <c r="D851" s="9"/>
      <c r="E851" s="9"/>
      <c r="F851" s="81"/>
      <c r="G851" s="9"/>
    </row>
    <row r="852" spans="4:7">
      <c r="D852" s="9"/>
      <c r="E852" s="9"/>
      <c r="F852" s="81"/>
      <c r="G852" s="9"/>
    </row>
    <row r="853" spans="4:7">
      <c r="D853" s="9"/>
      <c r="E853" s="9"/>
      <c r="F853" s="81"/>
      <c r="G853" s="9"/>
    </row>
    <row r="854" spans="4:7">
      <c r="D854" s="9"/>
      <c r="E854" s="9"/>
      <c r="F854" s="81"/>
      <c r="G854" s="9"/>
    </row>
    <row r="855" spans="4:7">
      <c r="D855" s="9"/>
      <c r="E855" s="9"/>
      <c r="F855" s="81"/>
      <c r="G855" s="9"/>
    </row>
    <row r="856" spans="4:7">
      <c r="D856" s="9"/>
      <c r="E856" s="9"/>
      <c r="F856" s="81"/>
      <c r="G856" s="9"/>
    </row>
    <row r="857" spans="4:7">
      <c r="D857" s="9"/>
      <c r="E857" s="9"/>
      <c r="F857" s="81"/>
      <c r="G857" s="9"/>
    </row>
    <row r="858" spans="4:7">
      <c r="D858" s="9"/>
      <c r="E858" s="9"/>
      <c r="F858" s="81"/>
      <c r="G858" s="9"/>
    </row>
    <row r="859" spans="4:7">
      <c r="D859" s="9"/>
      <c r="E859" s="9"/>
      <c r="F859" s="81"/>
      <c r="G859" s="9"/>
    </row>
    <row r="860" spans="4:7">
      <c r="D860" s="9"/>
      <c r="E860" s="9"/>
      <c r="F860" s="81"/>
      <c r="G860" s="9"/>
    </row>
    <row r="861" spans="4:7">
      <c r="D861" s="9"/>
      <c r="E861" s="9"/>
      <c r="F861" s="81"/>
      <c r="G861" s="9"/>
    </row>
    <row r="862" spans="4:7">
      <c r="D862" s="9"/>
      <c r="E862" s="9"/>
      <c r="F862" s="81"/>
      <c r="G862" s="9"/>
    </row>
    <row r="863" spans="4:7">
      <c r="D863" s="9"/>
      <c r="E863" s="9"/>
      <c r="F863" s="81"/>
      <c r="G863" s="9"/>
    </row>
    <row r="864" spans="4:7">
      <c r="D864" s="9"/>
      <c r="E864" s="9"/>
      <c r="F864" s="81"/>
      <c r="G864" s="9"/>
    </row>
    <row r="865" spans="4:7">
      <c r="D865" s="9"/>
      <c r="E865" s="9"/>
      <c r="F865" s="81"/>
      <c r="G865" s="9"/>
    </row>
    <row r="866" spans="4:7">
      <c r="D866" s="9"/>
      <c r="E866" s="9"/>
      <c r="F866" s="81"/>
      <c r="G866" s="9"/>
    </row>
    <row r="867" spans="4:7">
      <c r="D867" s="9"/>
      <c r="E867" s="9"/>
      <c r="F867" s="81"/>
      <c r="G867" s="9"/>
    </row>
    <row r="868" spans="4:7">
      <c r="D868" s="9"/>
      <c r="E868" s="9"/>
      <c r="F868" s="81"/>
      <c r="G868" s="9"/>
    </row>
    <row r="869" spans="4:7">
      <c r="D869" s="9"/>
      <c r="E869" s="9"/>
      <c r="F869" s="81"/>
      <c r="G869" s="9"/>
    </row>
    <row r="870" spans="4:7">
      <c r="D870" s="9"/>
      <c r="E870" s="9"/>
      <c r="F870" s="81"/>
      <c r="G870" s="9"/>
    </row>
    <row r="871" spans="4:7">
      <c r="D871" s="9"/>
      <c r="E871" s="9"/>
      <c r="F871" s="81"/>
      <c r="G871" s="9"/>
    </row>
    <row r="872" spans="4:7">
      <c r="D872" s="9"/>
      <c r="E872" s="9"/>
      <c r="F872" s="81"/>
      <c r="G872" s="9"/>
    </row>
    <row r="873" spans="4:7">
      <c r="D873" s="9"/>
      <c r="E873" s="9"/>
      <c r="F873" s="81"/>
      <c r="G873" s="9"/>
    </row>
    <row r="874" spans="4:7">
      <c r="D874" s="9"/>
      <c r="E874" s="9"/>
      <c r="F874" s="81"/>
      <c r="G874" s="9"/>
    </row>
    <row r="875" spans="4:7">
      <c r="D875" s="9"/>
      <c r="E875" s="9"/>
      <c r="F875" s="81"/>
      <c r="G875" s="9"/>
    </row>
    <row r="876" spans="4:7">
      <c r="D876" s="9"/>
      <c r="E876" s="9"/>
      <c r="F876" s="81"/>
      <c r="G876" s="9"/>
    </row>
    <row r="877" spans="4:7">
      <c r="D877" s="9"/>
      <c r="E877" s="9"/>
      <c r="F877" s="81"/>
      <c r="G877" s="9"/>
    </row>
    <row r="878" spans="4:7">
      <c r="D878" s="9"/>
      <c r="E878" s="9"/>
      <c r="F878" s="81"/>
      <c r="G878" s="9"/>
    </row>
    <row r="879" spans="4:7">
      <c r="D879" s="9"/>
      <c r="E879" s="9"/>
      <c r="F879" s="81"/>
      <c r="G879" s="9"/>
    </row>
    <row r="880" spans="4:7">
      <c r="D880" s="9"/>
      <c r="E880" s="9"/>
      <c r="F880" s="81"/>
      <c r="G880" s="9"/>
    </row>
    <row r="881" spans="4:7">
      <c r="D881" s="9"/>
      <c r="E881" s="9"/>
      <c r="F881" s="81"/>
      <c r="G881" s="9"/>
    </row>
    <row r="882" spans="4:7">
      <c r="D882" s="9"/>
      <c r="E882" s="9"/>
      <c r="F882" s="81"/>
      <c r="G882" s="9"/>
    </row>
    <row r="883" spans="4:7">
      <c r="D883" s="9"/>
      <c r="E883" s="9"/>
      <c r="F883" s="81"/>
      <c r="G883" s="9"/>
    </row>
    <row r="884" spans="4:7">
      <c r="D884" s="9"/>
      <c r="E884" s="9"/>
      <c r="F884" s="81"/>
      <c r="G884" s="9"/>
    </row>
    <row r="885" spans="4:7">
      <c r="D885" s="9"/>
      <c r="E885" s="9"/>
      <c r="F885" s="81"/>
      <c r="G885" s="9"/>
    </row>
    <row r="886" spans="4:7">
      <c r="D886" s="9"/>
      <c r="E886" s="9"/>
      <c r="F886" s="81"/>
      <c r="G886" s="9"/>
    </row>
    <row r="887" spans="4:7">
      <c r="D887" s="9"/>
      <c r="E887" s="9"/>
      <c r="F887" s="81"/>
      <c r="G887" s="9"/>
    </row>
    <row r="888" spans="4:7">
      <c r="D888" s="9"/>
      <c r="E888" s="9"/>
      <c r="F888" s="81"/>
      <c r="G888" s="9"/>
    </row>
    <row r="889" spans="4:7">
      <c r="D889" s="9"/>
      <c r="E889" s="9"/>
      <c r="F889" s="81"/>
      <c r="G889" s="9"/>
    </row>
    <row r="890" spans="4:7">
      <c r="D890" s="9"/>
      <c r="E890" s="9"/>
      <c r="F890" s="81"/>
      <c r="G890" s="9"/>
    </row>
    <row r="891" spans="4:7">
      <c r="D891" s="9"/>
      <c r="E891" s="9"/>
      <c r="F891" s="81"/>
      <c r="G891" s="9"/>
    </row>
    <row r="892" spans="4:7">
      <c r="D892" s="9"/>
      <c r="E892" s="9"/>
      <c r="F892" s="81"/>
      <c r="G892" s="9"/>
    </row>
    <row r="893" spans="4:7">
      <c r="D893" s="9"/>
      <c r="E893" s="9"/>
      <c r="F893" s="81"/>
      <c r="G893" s="9"/>
    </row>
    <row r="894" spans="4:7">
      <c r="D894" s="9"/>
      <c r="E894" s="9"/>
      <c r="F894" s="81"/>
      <c r="G894" s="9"/>
    </row>
    <row r="895" spans="4:7">
      <c r="D895" s="9"/>
      <c r="E895" s="9"/>
      <c r="F895" s="81"/>
      <c r="G895" s="9"/>
    </row>
    <row r="896" spans="4:7">
      <c r="D896" s="9"/>
      <c r="E896" s="9"/>
      <c r="F896" s="81"/>
      <c r="G896" s="9"/>
    </row>
    <row r="897" spans="4:7">
      <c r="D897" s="9"/>
      <c r="E897" s="9"/>
      <c r="F897" s="81"/>
      <c r="G897" s="9"/>
    </row>
    <row r="898" spans="4:7">
      <c r="D898" s="9"/>
      <c r="E898" s="9"/>
      <c r="F898" s="81"/>
      <c r="G898" s="9"/>
    </row>
    <row r="899" spans="4:7">
      <c r="D899" s="9"/>
      <c r="E899" s="9"/>
      <c r="F899" s="81"/>
      <c r="G899" s="9"/>
    </row>
    <row r="900" spans="4:7">
      <c r="D900" s="9"/>
      <c r="E900" s="9"/>
      <c r="F900" s="81"/>
      <c r="G900" s="9"/>
    </row>
    <row r="901" spans="4:7">
      <c r="D901" s="9"/>
      <c r="E901" s="9"/>
      <c r="F901" s="81"/>
      <c r="G901" s="9"/>
    </row>
    <row r="902" spans="4:7">
      <c r="D902" s="9"/>
      <c r="E902" s="9"/>
      <c r="F902" s="81"/>
      <c r="G902" s="9"/>
    </row>
    <row r="903" spans="4:7">
      <c r="D903" s="9"/>
      <c r="E903" s="9"/>
      <c r="F903" s="81"/>
      <c r="G903" s="9"/>
    </row>
    <row r="904" spans="4:7">
      <c r="D904" s="9"/>
      <c r="E904" s="9"/>
      <c r="F904" s="81"/>
      <c r="G904" s="9"/>
    </row>
    <row r="905" spans="4:7">
      <c r="D905" s="9"/>
      <c r="E905" s="9"/>
      <c r="F905" s="81"/>
      <c r="G905" s="9"/>
    </row>
    <row r="906" spans="4:7">
      <c r="D906" s="9"/>
      <c r="E906" s="9"/>
      <c r="F906" s="81"/>
      <c r="G906" s="9"/>
    </row>
    <row r="907" spans="4:7">
      <c r="D907" s="9"/>
      <c r="E907" s="9"/>
      <c r="F907" s="81"/>
      <c r="G907" s="9"/>
    </row>
    <row r="908" spans="4:7">
      <c r="D908" s="9"/>
      <c r="E908" s="9"/>
      <c r="F908" s="81"/>
      <c r="G908" s="9"/>
    </row>
    <row r="909" spans="4:7">
      <c r="D909" s="9"/>
      <c r="E909" s="9"/>
      <c r="F909" s="81"/>
      <c r="G909" s="9"/>
    </row>
    <row r="910" spans="4:7">
      <c r="D910" s="9"/>
      <c r="E910" s="9"/>
      <c r="F910" s="81"/>
      <c r="G910" s="9"/>
    </row>
    <row r="911" spans="4:7">
      <c r="D911" s="9"/>
      <c r="E911" s="9"/>
      <c r="F911" s="81"/>
      <c r="G911" s="9"/>
    </row>
    <row r="912" spans="4:7">
      <c r="D912" s="9"/>
      <c r="E912" s="9"/>
      <c r="F912" s="81"/>
      <c r="G912" s="9"/>
    </row>
    <row r="913" spans="4:7">
      <c r="D913" s="9"/>
      <c r="E913" s="9"/>
      <c r="F913" s="81"/>
      <c r="G913" s="9"/>
    </row>
    <row r="914" spans="4:7">
      <c r="D914" s="9"/>
      <c r="E914" s="9"/>
      <c r="F914" s="81"/>
      <c r="G914" s="9"/>
    </row>
    <row r="915" spans="4:7">
      <c r="D915" s="9"/>
      <c r="E915" s="9"/>
      <c r="F915" s="81"/>
      <c r="G915" s="9"/>
    </row>
    <row r="916" spans="4:7">
      <c r="D916" s="9"/>
      <c r="E916" s="9"/>
      <c r="F916" s="81"/>
      <c r="G916" s="9"/>
    </row>
    <row r="917" spans="4:7">
      <c r="D917" s="9"/>
      <c r="E917" s="9"/>
      <c r="F917" s="81"/>
      <c r="G917" s="9"/>
    </row>
    <row r="918" spans="4:7">
      <c r="D918" s="9"/>
      <c r="E918" s="9"/>
      <c r="F918" s="81"/>
      <c r="G918" s="9"/>
    </row>
    <row r="919" spans="4:7">
      <c r="D919" s="9"/>
      <c r="E919" s="9"/>
      <c r="F919" s="81"/>
      <c r="G919" s="9"/>
    </row>
    <row r="920" spans="4:7">
      <c r="D920" s="9"/>
      <c r="E920" s="9"/>
      <c r="F920" s="81"/>
      <c r="G920" s="9"/>
    </row>
    <row r="921" spans="4:7">
      <c r="D921" s="9"/>
      <c r="E921" s="9"/>
      <c r="F921" s="81"/>
      <c r="G921" s="9"/>
    </row>
    <row r="922" spans="4:7">
      <c r="D922" s="9"/>
      <c r="E922" s="9"/>
      <c r="F922" s="81"/>
      <c r="G922" s="9"/>
    </row>
    <row r="923" spans="4:7">
      <c r="D923" s="9"/>
      <c r="E923" s="9"/>
      <c r="F923" s="81"/>
      <c r="G923" s="9"/>
    </row>
    <row r="924" spans="4:7">
      <c r="D924" s="9"/>
      <c r="E924" s="9"/>
      <c r="F924" s="81"/>
      <c r="G924" s="9"/>
    </row>
    <row r="925" spans="4:7">
      <c r="D925" s="9"/>
      <c r="E925" s="9"/>
      <c r="F925" s="81"/>
      <c r="G925" s="9"/>
    </row>
    <row r="926" spans="4:7">
      <c r="D926" s="9"/>
      <c r="E926" s="9"/>
      <c r="F926" s="81"/>
      <c r="G926" s="9"/>
    </row>
    <row r="927" spans="4:7">
      <c r="D927" s="9"/>
      <c r="E927" s="9"/>
      <c r="F927" s="81"/>
      <c r="G927" s="9"/>
    </row>
    <row r="928" spans="4:7">
      <c r="D928" s="9"/>
      <c r="E928" s="9"/>
      <c r="F928" s="81"/>
      <c r="G928" s="9"/>
    </row>
    <row r="929" spans="4:7">
      <c r="D929" s="9"/>
      <c r="E929" s="9"/>
      <c r="F929" s="81"/>
      <c r="G929" s="9"/>
    </row>
    <row r="930" spans="4:7">
      <c r="D930" s="9"/>
      <c r="E930" s="9"/>
      <c r="F930" s="81"/>
      <c r="G930" s="9"/>
    </row>
    <row r="931" spans="4:7">
      <c r="D931" s="9"/>
      <c r="E931" s="9"/>
      <c r="F931" s="81"/>
      <c r="G931" s="9"/>
    </row>
    <row r="932" spans="4:7">
      <c r="D932" s="9"/>
      <c r="E932" s="9"/>
      <c r="F932" s="81"/>
      <c r="G932" s="9"/>
    </row>
    <row r="933" spans="4:7">
      <c r="D933" s="9"/>
      <c r="E933" s="9"/>
      <c r="F933" s="81"/>
      <c r="G933" s="9"/>
    </row>
    <row r="934" spans="4:7">
      <c r="D934" s="9"/>
      <c r="E934" s="9"/>
      <c r="F934" s="81"/>
      <c r="G934" s="9"/>
    </row>
    <row r="935" spans="4:7">
      <c r="D935" s="9"/>
      <c r="E935" s="9"/>
      <c r="F935" s="81"/>
      <c r="G935" s="9"/>
    </row>
    <row r="936" spans="4:7">
      <c r="D936" s="9"/>
      <c r="E936" s="9"/>
      <c r="F936" s="81"/>
      <c r="G936" s="9"/>
    </row>
    <row r="937" spans="4:7">
      <c r="D937" s="9"/>
      <c r="E937" s="9"/>
      <c r="F937" s="81"/>
      <c r="G937" s="9"/>
    </row>
    <row r="938" spans="4:7">
      <c r="D938" s="9"/>
      <c r="E938" s="9"/>
      <c r="F938" s="81"/>
      <c r="G938" s="9"/>
    </row>
    <row r="939" spans="4:7">
      <c r="D939" s="9"/>
      <c r="E939" s="9"/>
      <c r="F939" s="81"/>
      <c r="G939" s="9"/>
    </row>
    <row r="940" spans="4:7">
      <c r="D940" s="9"/>
      <c r="E940" s="9"/>
      <c r="F940" s="81"/>
      <c r="G940" s="9"/>
    </row>
    <row r="941" spans="4:7">
      <c r="D941" s="9"/>
      <c r="E941" s="9"/>
      <c r="F941" s="81"/>
      <c r="G941" s="9"/>
    </row>
    <row r="942" spans="4:7">
      <c r="D942" s="9"/>
      <c r="E942" s="9"/>
      <c r="F942" s="81"/>
      <c r="G942" s="9"/>
    </row>
    <row r="943" spans="4:7">
      <c r="D943" s="9"/>
      <c r="E943" s="9"/>
      <c r="F943" s="81"/>
      <c r="G943" s="9"/>
    </row>
    <row r="944" spans="4:7">
      <c r="D944" s="9"/>
      <c r="E944" s="9"/>
      <c r="F944" s="81"/>
      <c r="G944" s="9"/>
    </row>
    <row r="945" spans="4:7">
      <c r="D945" s="9"/>
      <c r="E945" s="9"/>
      <c r="F945" s="81"/>
      <c r="G945" s="9"/>
    </row>
    <row r="946" spans="4:7">
      <c r="D946" s="9"/>
      <c r="E946" s="9"/>
      <c r="F946" s="81"/>
      <c r="G946" s="9"/>
    </row>
    <row r="947" spans="4:7">
      <c r="D947" s="9"/>
      <c r="E947" s="9"/>
      <c r="F947" s="81"/>
      <c r="G947" s="9"/>
    </row>
    <row r="948" spans="4:7">
      <c r="D948" s="9"/>
      <c r="E948" s="9"/>
      <c r="F948" s="81"/>
      <c r="G948" s="9"/>
    </row>
    <row r="949" spans="4:7">
      <c r="D949" s="9"/>
      <c r="E949" s="9"/>
      <c r="F949" s="81"/>
      <c r="G949" s="9"/>
    </row>
    <row r="950" spans="4:7">
      <c r="D950" s="9"/>
      <c r="E950" s="9"/>
      <c r="F950" s="81"/>
      <c r="G950" s="9"/>
    </row>
    <row r="951" spans="4:7">
      <c r="D951" s="9"/>
      <c r="E951" s="9"/>
      <c r="F951" s="81"/>
      <c r="G951" s="9"/>
    </row>
    <row r="952" spans="4:7">
      <c r="D952" s="9"/>
      <c r="E952" s="9"/>
      <c r="F952" s="81"/>
      <c r="G952" s="9"/>
    </row>
    <row r="953" spans="4:7">
      <c r="D953" s="9"/>
      <c r="E953" s="9"/>
      <c r="F953" s="81"/>
      <c r="G953" s="9"/>
    </row>
    <row r="954" spans="4:7">
      <c r="D954" s="9"/>
      <c r="E954" s="9"/>
      <c r="F954" s="81"/>
      <c r="G954" s="9"/>
    </row>
    <row r="955" spans="4:7">
      <c r="D955" s="9"/>
      <c r="E955" s="9"/>
      <c r="F955" s="81"/>
      <c r="G955" s="9"/>
    </row>
    <row r="956" spans="4:7">
      <c r="D956" s="9"/>
      <c r="E956" s="9"/>
      <c r="F956" s="81"/>
      <c r="G956" s="9"/>
    </row>
    <row r="957" spans="4:7">
      <c r="D957" s="9"/>
      <c r="E957" s="9"/>
      <c r="F957" s="81"/>
      <c r="G957" s="9"/>
    </row>
    <row r="958" spans="4:7">
      <c r="D958" s="9"/>
      <c r="E958" s="9"/>
      <c r="F958" s="81"/>
      <c r="G958" s="9"/>
    </row>
    <row r="959" spans="4:7">
      <c r="D959" s="9"/>
      <c r="E959" s="9"/>
      <c r="F959" s="81"/>
      <c r="G959" s="9"/>
    </row>
    <row r="960" spans="4:7">
      <c r="D960" s="9"/>
      <c r="E960" s="9"/>
      <c r="F960" s="81"/>
      <c r="G960" s="9"/>
    </row>
    <row r="961" spans="4:7">
      <c r="D961" s="9"/>
      <c r="E961" s="9"/>
      <c r="F961" s="81"/>
      <c r="G961" s="9"/>
    </row>
    <row r="962" spans="4:7">
      <c r="D962" s="9"/>
      <c r="E962" s="9"/>
      <c r="F962" s="81"/>
      <c r="G962" s="9"/>
    </row>
    <row r="963" spans="4:7">
      <c r="D963" s="9"/>
      <c r="E963" s="9"/>
      <c r="F963" s="81"/>
      <c r="G963" s="9"/>
    </row>
    <row r="964" spans="4:7">
      <c r="D964" s="9"/>
      <c r="E964" s="9"/>
      <c r="F964" s="81"/>
      <c r="G964" s="9"/>
    </row>
    <row r="965" spans="4:7">
      <c r="D965" s="9"/>
      <c r="E965" s="9"/>
      <c r="F965" s="81"/>
      <c r="G965" s="9"/>
    </row>
    <row r="966" spans="4:7">
      <c r="D966" s="9"/>
      <c r="E966" s="9"/>
      <c r="F966" s="81"/>
      <c r="G966" s="9"/>
    </row>
    <row r="967" spans="4:7">
      <c r="D967" s="9"/>
      <c r="E967" s="9"/>
      <c r="F967" s="81"/>
      <c r="G967" s="9"/>
    </row>
    <row r="968" spans="4:7">
      <c r="D968" s="9"/>
      <c r="E968" s="9"/>
      <c r="F968" s="81"/>
      <c r="G968" s="9"/>
    </row>
    <row r="969" spans="4:7">
      <c r="D969" s="9"/>
      <c r="E969" s="9"/>
      <c r="F969" s="81"/>
      <c r="G969" s="9"/>
    </row>
    <row r="970" spans="4:7">
      <c r="D970" s="9"/>
      <c r="E970" s="9"/>
      <c r="F970" s="81"/>
      <c r="G970" s="9"/>
    </row>
    <row r="971" spans="4:7">
      <c r="D971" s="9"/>
      <c r="E971" s="9"/>
      <c r="F971" s="81"/>
      <c r="G971" s="9"/>
    </row>
    <row r="972" spans="4:7">
      <c r="D972" s="9"/>
      <c r="E972" s="9"/>
      <c r="F972" s="81"/>
      <c r="G972" s="9"/>
    </row>
    <row r="973" spans="4:7">
      <c r="D973" s="9"/>
      <c r="E973" s="9"/>
      <c r="F973" s="81"/>
      <c r="G973" s="9"/>
    </row>
    <row r="974" spans="4:7">
      <c r="D974" s="9"/>
      <c r="E974" s="9"/>
      <c r="F974" s="81"/>
      <c r="G974" s="9"/>
    </row>
    <row r="975" spans="4:7">
      <c r="D975" s="9"/>
      <c r="E975" s="9"/>
      <c r="F975" s="81"/>
      <c r="G975" s="9"/>
    </row>
    <row r="976" spans="4:7">
      <c r="D976" s="9"/>
      <c r="E976" s="9"/>
      <c r="F976" s="81"/>
      <c r="G976" s="9"/>
    </row>
    <row r="977" spans="4:7">
      <c r="D977" s="9"/>
      <c r="E977" s="9"/>
      <c r="F977" s="81"/>
      <c r="G977" s="9"/>
    </row>
    <row r="978" spans="4:7">
      <c r="D978" s="9"/>
      <c r="E978" s="9"/>
      <c r="F978" s="81"/>
      <c r="G978" s="9"/>
    </row>
    <row r="979" spans="4:7">
      <c r="D979" s="9"/>
      <c r="E979" s="9"/>
      <c r="F979" s="81"/>
      <c r="G979" s="9"/>
    </row>
    <row r="980" spans="4:7">
      <c r="D980" s="9"/>
      <c r="E980" s="9"/>
      <c r="F980" s="81"/>
      <c r="G980" s="9"/>
    </row>
    <row r="981" spans="4:7">
      <c r="D981" s="9"/>
      <c r="E981" s="9"/>
      <c r="F981" s="81"/>
      <c r="G981" s="9"/>
    </row>
    <row r="982" spans="4:7">
      <c r="D982" s="9"/>
      <c r="E982" s="9"/>
      <c r="F982" s="81"/>
      <c r="G982" s="9"/>
    </row>
    <row r="983" spans="4:7">
      <c r="D983" s="9"/>
      <c r="E983" s="9"/>
      <c r="F983" s="81"/>
      <c r="G983" s="9"/>
    </row>
    <row r="984" spans="4:7">
      <c r="D984" s="9"/>
      <c r="E984" s="9"/>
      <c r="F984" s="81"/>
      <c r="G984" s="9"/>
    </row>
    <row r="985" spans="4:7">
      <c r="D985" s="9"/>
      <c r="E985" s="9"/>
      <c r="F985" s="81"/>
      <c r="G985" s="9"/>
    </row>
    <row r="986" spans="4:7">
      <c r="D986" s="9"/>
      <c r="E986" s="9"/>
      <c r="F986" s="81"/>
      <c r="G986" s="9"/>
    </row>
    <row r="987" spans="4:7">
      <c r="D987" s="9"/>
      <c r="E987" s="9"/>
      <c r="F987" s="81"/>
      <c r="G987" s="9"/>
    </row>
    <row r="988" spans="4:7">
      <c r="D988" s="9"/>
      <c r="E988" s="9"/>
      <c r="F988" s="81"/>
      <c r="G988" s="9"/>
    </row>
    <row r="989" spans="4:7">
      <c r="D989" s="9"/>
      <c r="E989" s="9"/>
      <c r="F989" s="81"/>
      <c r="G989" s="9"/>
    </row>
    <row r="990" spans="4:7">
      <c r="D990" s="9"/>
      <c r="E990" s="9"/>
      <c r="F990" s="81"/>
      <c r="G990" s="9"/>
    </row>
    <row r="991" spans="4:7">
      <c r="D991" s="9"/>
      <c r="E991" s="9"/>
      <c r="F991" s="81"/>
      <c r="G991" s="9"/>
    </row>
    <row r="992" spans="4:7">
      <c r="D992" s="9"/>
      <c r="E992" s="9"/>
      <c r="F992" s="81"/>
      <c r="G992" s="9"/>
    </row>
    <row r="993" spans="4:7">
      <c r="D993" s="9"/>
      <c r="E993" s="9"/>
      <c r="F993" s="81"/>
      <c r="G993" s="9"/>
    </row>
    <row r="994" spans="4:7">
      <c r="D994" s="9"/>
      <c r="E994" s="9"/>
      <c r="F994" s="81"/>
      <c r="G994" s="9"/>
    </row>
    <row r="995" spans="4:7">
      <c r="D995" s="9"/>
      <c r="E995" s="9"/>
      <c r="F995" s="81"/>
      <c r="G995" s="9"/>
    </row>
    <row r="996" spans="4:7">
      <c r="D996" s="9"/>
      <c r="E996" s="9"/>
      <c r="F996" s="81"/>
      <c r="G996" s="9"/>
    </row>
    <row r="997" spans="4:7">
      <c r="D997" s="9"/>
      <c r="E997" s="9"/>
      <c r="F997" s="81"/>
      <c r="G997" s="9"/>
    </row>
    <row r="998" spans="4:7">
      <c r="D998" s="9"/>
      <c r="E998" s="9"/>
      <c r="F998" s="81"/>
      <c r="G998" s="9"/>
    </row>
    <row r="999" spans="4:7">
      <c r="D999" s="9"/>
      <c r="E999" s="9"/>
      <c r="F999" s="81"/>
      <c r="G999" s="9"/>
    </row>
    <row r="1000" spans="4:7">
      <c r="D1000" s="9"/>
      <c r="E1000" s="9"/>
      <c r="F1000" s="81"/>
      <c r="G1000" s="9"/>
    </row>
    <row r="1001" spans="4:7">
      <c r="D1001" s="9"/>
      <c r="E1001" s="9"/>
      <c r="F1001" s="81"/>
      <c r="G1001" s="9"/>
    </row>
    <row r="1002" spans="4:7">
      <c r="D1002" s="9"/>
      <c r="E1002" s="9"/>
      <c r="F1002" s="81"/>
      <c r="G1002" s="9"/>
    </row>
    <row r="1003" spans="4:7">
      <c r="D1003" s="9"/>
      <c r="E1003" s="9"/>
      <c r="F1003" s="81"/>
      <c r="G1003" s="9"/>
    </row>
    <row r="1004" spans="4:7">
      <c r="D1004" s="9"/>
      <c r="E1004" s="9"/>
      <c r="F1004" s="81"/>
      <c r="G1004" s="9"/>
    </row>
    <row r="1005" spans="4:7">
      <c r="D1005" s="9"/>
      <c r="E1005" s="9"/>
      <c r="F1005" s="81"/>
      <c r="G1005" s="9"/>
    </row>
    <row r="1006" spans="4:7">
      <c r="D1006" s="9"/>
      <c r="E1006" s="9"/>
      <c r="F1006" s="81"/>
      <c r="G1006" s="9"/>
    </row>
    <row r="1007" spans="4:7">
      <c r="D1007" s="9"/>
      <c r="E1007" s="9"/>
      <c r="F1007" s="81"/>
      <c r="G1007" s="9"/>
    </row>
    <row r="1008" spans="4:7">
      <c r="D1008" s="9"/>
      <c r="E1008" s="9"/>
      <c r="F1008" s="81"/>
      <c r="G1008" s="9"/>
    </row>
    <row r="1009" spans="4:7">
      <c r="D1009" s="9"/>
      <c r="E1009" s="9"/>
      <c r="F1009" s="81"/>
      <c r="G1009" s="9"/>
    </row>
    <row r="1010" spans="4:7">
      <c r="D1010" s="9"/>
      <c r="E1010" s="9"/>
      <c r="F1010" s="81"/>
      <c r="G1010" s="9"/>
    </row>
    <row r="1011" spans="4:7">
      <c r="D1011" s="9"/>
      <c r="E1011" s="9"/>
      <c r="F1011" s="81"/>
      <c r="G1011" s="9"/>
    </row>
    <row r="1012" spans="4:7">
      <c r="D1012" s="9"/>
      <c r="E1012" s="9"/>
      <c r="F1012" s="81"/>
      <c r="G1012" s="9"/>
    </row>
    <row r="1013" spans="4:7">
      <c r="D1013" s="9"/>
      <c r="E1013" s="9"/>
      <c r="F1013" s="81"/>
      <c r="G1013" s="9"/>
    </row>
    <row r="1014" spans="4:7">
      <c r="D1014" s="9"/>
      <c r="E1014" s="9"/>
      <c r="F1014" s="81"/>
      <c r="G1014" s="9"/>
    </row>
    <row r="1015" spans="4:7">
      <c r="D1015" s="9"/>
      <c r="E1015" s="9"/>
      <c r="F1015" s="81"/>
      <c r="G1015" s="9"/>
    </row>
    <row r="1016" spans="4:7">
      <c r="D1016" s="9"/>
      <c r="E1016" s="9"/>
      <c r="F1016" s="81"/>
      <c r="G1016" s="9"/>
    </row>
    <row r="1017" spans="4:7">
      <c r="D1017" s="9"/>
      <c r="E1017" s="9"/>
      <c r="F1017" s="81"/>
      <c r="G1017" s="9"/>
    </row>
    <row r="1018" spans="4:7">
      <c r="D1018" s="9"/>
      <c r="E1018" s="9"/>
      <c r="F1018" s="81"/>
      <c r="G1018" s="9"/>
    </row>
    <row r="1019" spans="4:7">
      <c r="D1019" s="9"/>
      <c r="E1019" s="9"/>
      <c r="F1019" s="81"/>
      <c r="G1019" s="9"/>
    </row>
    <row r="1020" spans="4:7">
      <c r="D1020" s="9"/>
      <c r="E1020" s="9"/>
      <c r="F1020" s="81"/>
      <c r="G1020" s="9"/>
    </row>
    <row r="1021" spans="4:7">
      <c r="D1021" s="9"/>
      <c r="E1021" s="9"/>
      <c r="F1021" s="81"/>
      <c r="G1021" s="9"/>
    </row>
    <row r="1022" spans="4:7">
      <c r="D1022" s="9"/>
      <c r="E1022" s="9"/>
      <c r="F1022" s="81"/>
      <c r="G1022" s="9"/>
    </row>
    <row r="1023" spans="4:7">
      <c r="D1023" s="9"/>
      <c r="E1023" s="9"/>
      <c r="F1023" s="81"/>
      <c r="G1023" s="9"/>
    </row>
    <row r="1024" spans="4:7">
      <c r="D1024" s="9"/>
      <c r="E1024" s="9"/>
      <c r="F1024" s="81"/>
      <c r="G1024" s="9"/>
    </row>
    <row r="1025" spans="4:7">
      <c r="D1025" s="9"/>
      <c r="E1025" s="9"/>
      <c r="F1025" s="81"/>
      <c r="G1025" s="9"/>
    </row>
    <row r="1026" spans="4:7">
      <c r="D1026" s="9"/>
      <c r="E1026" s="9"/>
      <c r="F1026" s="81"/>
      <c r="G1026" s="9"/>
    </row>
    <row r="1027" spans="4:7">
      <c r="D1027" s="9"/>
      <c r="E1027" s="9"/>
      <c r="F1027" s="81"/>
      <c r="G1027" s="9"/>
    </row>
    <row r="1028" spans="4:7">
      <c r="D1028" s="9"/>
      <c r="E1028" s="9"/>
      <c r="F1028" s="81"/>
      <c r="G1028" s="9"/>
    </row>
    <row r="1029" spans="4:7">
      <c r="D1029" s="9"/>
      <c r="E1029" s="9"/>
      <c r="F1029" s="81"/>
      <c r="G1029" s="9"/>
    </row>
    <row r="1030" spans="4:7">
      <c r="D1030" s="9"/>
      <c r="E1030" s="9"/>
      <c r="F1030" s="81"/>
      <c r="G1030" s="9"/>
    </row>
    <row r="1031" spans="4:7">
      <c r="D1031" s="9"/>
      <c r="E1031" s="9"/>
      <c r="F1031" s="81"/>
      <c r="G1031" s="9"/>
    </row>
    <row r="1032" spans="4:7">
      <c r="D1032" s="9"/>
      <c r="E1032" s="9"/>
      <c r="F1032" s="81"/>
      <c r="G1032" s="9"/>
    </row>
    <row r="1033" spans="4:7">
      <c r="D1033" s="9"/>
      <c r="E1033" s="9"/>
      <c r="F1033" s="81"/>
      <c r="G1033" s="9"/>
    </row>
    <row r="1034" spans="4:7">
      <c r="D1034" s="9"/>
      <c r="E1034" s="9"/>
      <c r="F1034" s="81"/>
      <c r="G1034" s="9"/>
    </row>
    <row r="1035" spans="4:7">
      <c r="D1035" s="9"/>
      <c r="E1035" s="9"/>
      <c r="F1035" s="81"/>
      <c r="G1035" s="9"/>
    </row>
    <row r="1036" spans="4:7">
      <c r="D1036" s="9"/>
      <c r="E1036" s="9"/>
      <c r="F1036" s="81"/>
      <c r="G1036" s="9"/>
    </row>
    <row r="1037" spans="4:7">
      <c r="D1037" s="9"/>
      <c r="E1037" s="9"/>
      <c r="F1037" s="81"/>
      <c r="G1037" s="9"/>
    </row>
    <row r="1038" spans="4:7">
      <c r="D1038" s="9"/>
      <c r="E1038" s="9"/>
      <c r="F1038" s="81"/>
      <c r="G1038" s="9"/>
    </row>
    <row r="1039" spans="4:7">
      <c r="D1039" s="9"/>
      <c r="E1039" s="9"/>
      <c r="F1039" s="81"/>
      <c r="G1039" s="9"/>
    </row>
    <row r="1040" spans="4:7">
      <c r="D1040" s="9"/>
      <c r="E1040" s="9"/>
      <c r="F1040" s="81"/>
      <c r="G1040" s="9"/>
    </row>
    <row r="1041" spans="4:7">
      <c r="D1041" s="9"/>
      <c r="E1041" s="9"/>
      <c r="F1041" s="81"/>
      <c r="G1041" s="9"/>
    </row>
    <row r="1042" spans="4:7">
      <c r="D1042" s="9"/>
      <c r="E1042" s="9"/>
      <c r="F1042" s="81"/>
      <c r="G1042" s="9"/>
    </row>
    <row r="1043" spans="4:7">
      <c r="D1043" s="9"/>
      <c r="E1043" s="9"/>
      <c r="F1043" s="81"/>
      <c r="G1043" s="9"/>
    </row>
    <row r="1044" spans="4:7">
      <c r="D1044" s="9"/>
      <c r="E1044" s="9"/>
      <c r="F1044" s="81"/>
      <c r="G1044" s="9"/>
    </row>
    <row r="1045" spans="4:7">
      <c r="D1045" s="9"/>
      <c r="E1045" s="9"/>
      <c r="F1045" s="81"/>
      <c r="G1045" s="9"/>
    </row>
    <row r="1046" spans="4:7">
      <c r="D1046" s="9"/>
      <c r="E1046" s="9"/>
      <c r="F1046" s="81"/>
      <c r="G1046" s="9"/>
    </row>
    <row r="1047" spans="4:7">
      <c r="D1047" s="9"/>
      <c r="E1047" s="9"/>
      <c r="F1047" s="81"/>
      <c r="G1047" s="9"/>
    </row>
    <row r="1048" spans="4:7">
      <c r="D1048" s="9"/>
      <c r="E1048" s="9"/>
      <c r="F1048" s="81"/>
      <c r="G1048" s="9"/>
    </row>
    <row r="1049" spans="4:7">
      <c r="D1049" s="9"/>
      <c r="E1049" s="9"/>
      <c r="F1049" s="81"/>
      <c r="G1049" s="9"/>
    </row>
    <row r="1050" spans="4:7">
      <c r="D1050" s="9"/>
      <c r="E1050" s="9"/>
      <c r="F1050" s="81"/>
      <c r="G1050" s="9"/>
    </row>
    <row r="1051" spans="4:7">
      <c r="D1051" s="9"/>
      <c r="E1051" s="9"/>
      <c r="F1051" s="81"/>
      <c r="G1051" s="9"/>
    </row>
    <row r="1052" spans="4:7">
      <c r="D1052" s="9"/>
      <c r="E1052" s="9"/>
      <c r="F1052" s="81"/>
      <c r="G1052" s="9"/>
    </row>
    <row r="1053" spans="4:7">
      <c r="D1053" s="9"/>
      <c r="E1053" s="9"/>
      <c r="F1053" s="81"/>
      <c r="G1053" s="9"/>
    </row>
    <row r="1054" spans="4:7">
      <c r="D1054" s="9"/>
      <c r="E1054" s="9"/>
      <c r="F1054" s="81"/>
      <c r="G1054" s="9"/>
    </row>
    <row r="1055" spans="4:7">
      <c r="D1055" s="9"/>
      <c r="E1055" s="9"/>
      <c r="F1055" s="81"/>
      <c r="G1055" s="9"/>
    </row>
    <row r="1056" spans="4:7">
      <c r="D1056" s="9"/>
      <c r="E1056" s="9"/>
      <c r="F1056" s="81"/>
      <c r="G1056" s="9"/>
    </row>
    <row r="1057" spans="4:7">
      <c r="D1057" s="9"/>
      <c r="E1057" s="9"/>
      <c r="F1057" s="81"/>
      <c r="G1057" s="9"/>
    </row>
    <row r="1058" spans="4:7">
      <c r="D1058" s="9"/>
      <c r="E1058" s="9"/>
      <c r="F1058" s="81"/>
      <c r="G1058" s="9"/>
    </row>
    <row r="1059" spans="4:7">
      <c r="D1059" s="9"/>
      <c r="E1059" s="9"/>
      <c r="F1059" s="81"/>
      <c r="G1059" s="9"/>
    </row>
    <row r="1060" spans="4:7">
      <c r="D1060" s="9"/>
      <c r="E1060" s="9"/>
      <c r="F1060" s="81"/>
      <c r="G1060" s="9"/>
    </row>
    <row r="1061" spans="4:7">
      <c r="D1061" s="9"/>
      <c r="E1061" s="9"/>
      <c r="F1061" s="81"/>
      <c r="G1061" s="9"/>
    </row>
    <row r="1062" spans="4:7">
      <c r="D1062" s="9"/>
      <c r="E1062" s="9"/>
      <c r="F1062" s="81"/>
      <c r="G1062" s="9"/>
    </row>
    <row r="1063" spans="4:7">
      <c r="D1063" s="9"/>
      <c r="E1063" s="9"/>
      <c r="F1063" s="81"/>
      <c r="G1063" s="9"/>
    </row>
    <row r="1064" spans="4:7">
      <c r="D1064" s="9"/>
      <c r="E1064" s="9"/>
      <c r="F1064" s="81"/>
      <c r="G1064" s="9"/>
    </row>
    <row r="1065" spans="4:7">
      <c r="D1065" s="9"/>
      <c r="E1065" s="9"/>
      <c r="F1065" s="81"/>
      <c r="G1065" s="9"/>
    </row>
    <row r="1066" spans="4:7">
      <c r="D1066" s="9"/>
      <c r="E1066" s="9"/>
      <c r="F1066" s="81"/>
      <c r="G1066" s="9"/>
    </row>
    <row r="1067" spans="4:7">
      <c r="D1067" s="9"/>
      <c r="E1067" s="9"/>
      <c r="F1067" s="81"/>
      <c r="G1067" s="9"/>
    </row>
    <row r="1068" spans="4:7">
      <c r="D1068" s="9"/>
      <c r="E1068" s="9"/>
      <c r="F1068" s="81"/>
      <c r="G1068" s="9"/>
    </row>
    <row r="1069" spans="4:7">
      <c r="D1069" s="9"/>
      <c r="E1069" s="9"/>
      <c r="F1069" s="81"/>
      <c r="G1069" s="9"/>
    </row>
    <row r="1070" spans="4:7">
      <c r="D1070" s="9"/>
      <c r="E1070" s="9"/>
      <c r="F1070" s="81"/>
      <c r="G1070" s="9"/>
    </row>
    <row r="1071" spans="4:7">
      <c r="D1071" s="9"/>
      <c r="E1071" s="9"/>
      <c r="F1071" s="81"/>
      <c r="G1071" s="9"/>
    </row>
    <row r="1072" spans="4:7">
      <c r="D1072" s="9"/>
      <c r="E1072" s="9"/>
      <c r="F1072" s="81"/>
      <c r="G1072" s="9"/>
    </row>
    <row r="1073" spans="4:7">
      <c r="D1073" s="9"/>
      <c r="E1073" s="9"/>
      <c r="F1073" s="81"/>
      <c r="G1073" s="9"/>
    </row>
    <row r="1074" spans="4:7">
      <c r="D1074" s="9"/>
      <c r="E1074" s="9"/>
      <c r="F1074" s="81"/>
      <c r="G1074" s="9"/>
    </row>
    <row r="1075" spans="4:7">
      <c r="D1075" s="9"/>
      <c r="E1075" s="9"/>
      <c r="F1075" s="81"/>
      <c r="G1075" s="9"/>
    </row>
    <row r="1076" spans="4:7">
      <c r="D1076" s="9"/>
      <c r="E1076" s="9"/>
      <c r="F1076" s="81"/>
      <c r="G1076" s="9"/>
    </row>
    <row r="1077" spans="4:7">
      <c r="D1077" s="9"/>
      <c r="E1077" s="9"/>
      <c r="F1077" s="81"/>
      <c r="G1077" s="9"/>
    </row>
    <row r="1078" spans="4:7">
      <c r="D1078" s="9"/>
      <c r="E1078" s="9"/>
      <c r="F1078" s="81"/>
      <c r="G1078" s="9"/>
    </row>
    <row r="1079" spans="4:7">
      <c r="D1079" s="9"/>
      <c r="E1079" s="9"/>
      <c r="F1079" s="81"/>
      <c r="G1079" s="9"/>
    </row>
    <row r="1080" spans="4:7">
      <c r="D1080" s="9"/>
      <c r="E1080" s="9"/>
      <c r="F1080" s="81"/>
      <c r="G1080" s="9"/>
    </row>
    <row r="1081" spans="4:7">
      <c r="D1081" s="9"/>
      <c r="E1081" s="9"/>
      <c r="F1081" s="81"/>
      <c r="G1081" s="9"/>
    </row>
    <row r="1082" spans="4:7">
      <c r="D1082" s="9"/>
      <c r="E1082" s="9"/>
      <c r="F1082" s="81"/>
      <c r="G1082" s="9"/>
    </row>
    <row r="1083" spans="4:7">
      <c r="D1083" s="9"/>
      <c r="E1083" s="9"/>
      <c r="F1083" s="81"/>
      <c r="G1083" s="9"/>
    </row>
    <row r="1084" spans="4:7">
      <c r="D1084" s="9"/>
      <c r="E1084" s="9"/>
      <c r="F1084" s="81"/>
      <c r="G1084" s="9"/>
    </row>
    <row r="1085" spans="4:7">
      <c r="D1085" s="9"/>
      <c r="E1085" s="9"/>
      <c r="F1085" s="81"/>
      <c r="G1085" s="9"/>
    </row>
    <row r="1086" spans="4:7">
      <c r="D1086" s="9"/>
      <c r="E1086" s="9"/>
      <c r="F1086" s="81"/>
      <c r="G1086" s="9"/>
    </row>
    <row r="1087" spans="4:7">
      <c r="D1087" s="9"/>
      <c r="E1087" s="9"/>
      <c r="F1087" s="81"/>
      <c r="G1087" s="9"/>
    </row>
    <row r="1088" spans="4:7">
      <c r="D1088" s="9"/>
      <c r="E1088" s="9"/>
      <c r="F1088" s="81"/>
      <c r="G1088" s="9"/>
    </row>
    <row r="1089" spans="4:7">
      <c r="D1089" s="9"/>
      <c r="E1089" s="9"/>
      <c r="F1089" s="81"/>
      <c r="G1089" s="9"/>
    </row>
    <row r="1090" spans="4:7">
      <c r="D1090" s="9"/>
      <c r="E1090" s="9"/>
      <c r="F1090" s="81"/>
      <c r="G1090" s="9"/>
    </row>
    <row r="1091" spans="4:7">
      <c r="D1091" s="9"/>
      <c r="E1091" s="9"/>
      <c r="F1091" s="81"/>
      <c r="G1091" s="9"/>
    </row>
    <row r="1092" spans="4:7">
      <c r="D1092" s="9"/>
      <c r="E1092" s="9"/>
      <c r="F1092" s="81"/>
      <c r="G1092" s="9"/>
    </row>
    <row r="1093" spans="4:7">
      <c r="D1093" s="9"/>
      <c r="E1093" s="9"/>
      <c r="F1093" s="81"/>
      <c r="G1093" s="9"/>
    </row>
    <row r="1094" spans="4:7">
      <c r="D1094" s="9"/>
      <c r="E1094" s="9"/>
      <c r="F1094" s="81"/>
      <c r="G1094" s="9"/>
    </row>
    <row r="1095" spans="4:7">
      <c r="D1095" s="9"/>
      <c r="E1095" s="9"/>
      <c r="F1095" s="81"/>
      <c r="G1095" s="9"/>
    </row>
    <row r="1096" spans="4:7">
      <c r="D1096" s="9"/>
      <c r="E1096" s="9"/>
      <c r="F1096" s="81"/>
      <c r="G1096" s="9"/>
    </row>
    <row r="1097" spans="4:7">
      <c r="D1097" s="9"/>
      <c r="E1097" s="9"/>
      <c r="F1097" s="81"/>
      <c r="G1097" s="9"/>
    </row>
    <row r="1098" spans="4:7">
      <c r="D1098" s="9"/>
      <c r="E1098" s="9"/>
      <c r="F1098" s="81"/>
      <c r="G1098" s="9"/>
    </row>
    <row r="1099" spans="4:7">
      <c r="D1099" s="9"/>
      <c r="E1099" s="9"/>
      <c r="F1099" s="81"/>
      <c r="G1099" s="9"/>
    </row>
    <row r="1100" spans="4:7">
      <c r="D1100" s="9"/>
      <c r="E1100" s="9"/>
      <c r="F1100" s="81"/>
      <c r="G1100" s="9"/>
    </row>
    <row r="1101" spans="4:7">
      <c r="D1101" s="9"/>
      <c r="E1101" s="9"/>
      <c r="F1101" s="81"/>
      <c r="G1101" s="9"/>
    </row>
    <row r="1102" spans="4:7">
      <c r="D1102" s="9"/>
      <c r="E1102" s="9"/>
      <c r="F1102" s="81"/>
      <c r="G1102" s="9"/>
    </row>
    <row r="1103" spans="4:7">
      <c r="D1103" s="9"/>
      <c r="E1103" s="9"/>
      <c r="F1103" s="81"/>
      <c r="G1103" s="9"/>
    </row>
    <row r="1104" spans="4:7">
      <c r="D1104" s="9"/>
      <c r="E1104" s="9"/>
      <c r="F1104" s="81"/>
      <c r="G1104" s="9"/>
    </row>
    <row r="1105" spans="4:7">
      <c r="D1105" s="9"/>
      <c r="E1105" s="9"/>
      <c r="F1105" s="81"/>
      <c r="G1105" s="9"/>
    </row>
    <row r="1106" spans="4:7">
      <c r="D1106" s="9"/>
      <c r="E1106" s="9"/>
      <c r="F1106" s="81"/>
      <c r="G1106" s="9"/>
    </row>
    <row r="1107" spans="4:7">
      <c r="D1107" s="9"/>
      <c r="E1107" s="9"/>
      <c r="F1107" s="81"/>
      <c r="G1107" s="9"/>
    </row>
    <row r="1108" spans="4:7">
      <c r="D1108" s="9"/>
      <c r="E1108" s="9"/>
      <c r="F1108" s="81"/>
      <c r="G1108" s="9"/>
    </row>
    <row r="1109" spans="4:7">
      <c r="D1109" s="9"/>
      <c r="E1109" s="9"/>
      <c r="F1109" s="81"/>
      <c r="G1109" s="9"/>
    </row>
    <row r="1110" spans="4:7">
      <c r="D1110" s="9"/>
      <c r="E1110" s="9"/>
      <c r="F1110" s="81"/>
      <c r="G1110" s="9"/>
    </row>
    <row r="1111" spans="4:7">
      <c r="D1111" s="9"/>
      <c r="E1111" s="9"/>
      <c r="F1111" s="81"/>
      <c r="G1111" s="9"/>
    </row>
    <row r="1112" spans="4:7">
      <c r="D1112" s="9"/>
      <c r="E1112" s="9"/>
      <c r="F1112" s="81"/>
      <c r="G1112" s="9"/>
    </row>
    <row r="1113" spans="4:7">
      <c r="D1113" s="9"/>
      <c r="E1113" s="9"/>
      <c r="F1113" s="81"/>
      <c r="G1113" s="9"/>
    </row>
    <row r="1114" spans="4:7">
      <c r="D1114" s="9"/>
      <c r="E1114" s="9"/>
      <c r="F1114" s="81"/>
      <c r="G1114" s="9"/>
    </row>
    <row r="1115" spans="4:7">
      <c r="D1115" s="9"/>
      <c r="E1115" s="9"/>
      <c r="F1115" s="81"/>
      <c r="G1115" s="9"/>
    </row>
    <row r="1116" spans="4:7">
      <c r="D1116" s="9"/>
      <c r="E1116" s="9"/>
      <c r="F1116" s="81"/>
      <c r="G1116" s="9"/>
    </row>
    <row r="1117" spans="4:7">
      <c r="D1117" s="9"/>
      <c r="E1117" s="9"/>
      <c r="F1117" s="81"/>
      <c r="G1117" s="9"/>
    </row>
    <row r="1118" spans="4:7">
      <c r="D1118" s="9"/>
      <c r="E1118" s="9"/>
      <c r="F1118" s="81"/>
      <c r="G1118" s="9"/>
    </row>
    <row r="1119" spans="4:7">
      <c r="D1119" s="9"/>
      <c r="E1119" s="9"/>
      <c r="F1119" s="81"/>
      <c r="G1119" s="9"/>
    </row>
    <row r="1120" spans="4:7">
      <c r="D1120" s="9"/>
      <c r="E1120" s="9"/>
      <c r="F1120" s="81"/>
      <c r="G1120" s="9"/>
    </row>
    <row r="1121" spans="4:7">
      <c r="D1121" s="9"/>
      <c r="E1121" s="9"/>
      <c r="F1121" s="81"/>
      <c r="G1121" s="9"/>
    </row>
    <row r="1122" spans="4:7">
      <c r="D1122" s="9"/>
      <c r="E1122" s="9"/>
      <c r="F1122" s="81"/>
      <c r="G1122" s="9"/>
    </row>
    <row r="1123" spans="4:7">
      <c r="D1123" s="9"/>
      <c r="E1123" s="9"/>
      <c r="F1123" s="81"/>
      <c r="G1123" s="9"/>
    </row>
    <row r="1124" spans="4:7">
      <c r="D1124" s="9"/>
      <c r="E1124" s="9"/>
      <c r="F1124" s="81"/>
      <c r="G1124" s="9"/>
    </row>
    <row r="1125" spans="4:7">
      <c r="D1125" s="9"/>
      <c r="E1125" s="9"/>
      <c r="F1125" s="81"/>
      <c r="G1125" s="9"/>
    </row>
    <row r="1126" spans="4:7">
      <c r="D1126" s="9"/>
      <c r="E1126" s="9"/>
      <c r="F1126" s="81"/>
      <c r="G1126" s="9"/>
    </row>
    <row r="1127" spans="4:7">
      <c r="D1127" s="9"/>
      <c r="E1127" s="9"/>
      <c r="F1127" s="81"/>
      <c r="G1127" s="9"/>
    </row>
    <row r="1128" spans="4:7">
      <c r="D1128" s="9"/>
      <c r="E1128" s="9"/>
      <c r="F1128" s="81"/>
      <c r="G1128" s="9"/>
    </row>
    <row r="1129" spans="4:7">
      <c r="D1129" s="9"/>
      <c r="E1129" s="9"/>
      <c r="F1129" s="81"/>
      <c r="G1129" s="9"/>
    </row>
    <row r="1130" spans="4:7">
      <c r="D1130" s="9"/>
      <c r="E1130" s="9"/>
      <c r="F1130" s="81"/>
      <c r="G1130" s="9"/>
    </row>
    <row r="1131" spans="4:7">
      <c r="D1131" s="9"/>
      <c r="E1131" s="9"/>
      <c r="F1131" s="81"/>
      <c r="G1131" s="9"/>
    </row>
    <row r="1132" spans="4:7">
      <c r="D1132" s="9"/>
      <c r="E1132" s="9"/>
      <c r="F1132" s="81"/>
      <c r="G1132" s="9"/>
    </row>
    <row r="1133" spans="4:7">
      <c r="D1133" s="9"/>
      <c r="E1133" s="9"/>
      <c r="F1133" s="81"/>
      <c r="G1133" s="9"/>
    </row>
    <row r="1134" spans="4:7">
      <c r="D1134" s="9"/>
      <c r="E1134" s="9"/>
      <c r="F1134" s="81"/>
      <c r="G1134" s="9"/>
    </row>
    <row r="1135" spans="4:7">
      <c r="D1135" s="9"/>
      <c r="E1135" s="9"/>
      <c r="F1135" s="81"/>
      <c r="G1135" s="9"/>
    </row>
    <row r="1136" spans="4:7">
      <c r="D1136" s="9"/>
      <c r="E1136" s="9"/>
      <c r="F1136" s="81"/>
      <c r="G1136" s="9"/>
    </row>
    <row r="1137" spans="4:7">
      <c r="D1137" s="9"/>
      <c r="E1137" s="9"/>
      <c r="F1137" s="81"/>
      <c r="G1137" s="9"/>
    </row>
    <row r="1138" spans="4:7">
      <c r="D1138" s="9"/>
      <c r="E1138" s="9"/>
      <c r="F1138" s="81"/>
      <c r="G1138" s="9"/>
    </row>
    <row r="1139" spans="4:7">
      <c r="D1139" s="9"/>
      <c r="E1139" s="9"/>
      <c r="F1139" s="81"/>
      <c r="G1139" s="9"/>
    </row>
    <row r="1140" spans="4:7">
      <c r="D1140" s="9"/>
      <c r="E1140" s="9"/>
      <c r="F1140" s="81"/>
      <c r="G1140" s="9"/>
    </row>
    <row r="1141" spans="4:7">
      <c r="D1141" s="9"/>
      <c r="E1141" s="9"/>
      <c r="F1141" s="81"/>
      <c r="G1141" s="9"/>
    </row>
    <row r="1142" spans="4:7">
      <c r="D1142" s="9"/>
      <c r="E1142" s="9"/>
      <c r="F1142" s="81"/>
      <c r="G1142" s="9"/>
    </row>
    <row r="1143" spans="4:7">
      <c r="D1143" s="9"/>
      <c r="E1143" s="9"/>
      <c r="F1143" s="81"/>
      <c r="G1143" s="9"/>
    </row>
    <row r="1144" spans="4:7">
      <c r="D1144" s="9"/>
      <c r="E1144" s="9"/>
      <c r="F1144" s="81"/>
      <c r="G1144" s="9"/>
    </row>
    <row r="1145" spans="4:7">
      <c r="D1145" s="9"/>
      <c r="E1145" s="9"/>
      <c r="F1145" s="81"/>
      <c r="G1145" s="9"/>
    </row>
    <row r="1146" spans="4:7">
      <c r="D1146" s="9"/>
      <c r="E1146" s="9"/>
      <c r="F1146" s="81"/>
      <c r="G1146" s="9"/>
    </row>
    <row r="1147" spans="4:7">
      <c r="D1147" s="9"/>
      <c r="E1147" s="9"/>
      <c r="F1147" s="81"/>
      <c r="G1147" s="9"/>
    </row>
    <row r="1148" spans="4:7">
      <c r="D1148" s="9"/>
      <c r="E1148" s="9"/>
      <c r="F1148" s="81"/>
      <c r="G1148" s="9"/>
    </row>
    <row r="1149" spans="4:7">
      <c r="D1149" s="9"/>
      <c r="E1149" s="9"/>
      <c r="F1149" s="81"/>
      <c r="G1149" s="9"/>
    </row>
    <row r="1150" spans="4:7">
      <c r="D1150" s="9"/>
      <c r="E1150" s="9"/>
      <c r="F1150" s="81"/>
      <c r="G1150" s="9"/>
    </row>
    <row r="1151" spans="4:7">
      <c r="D1151" s="9"/>
      <c r="E1151" s="9"/>
      <c r="F1151" s="81"/>
      <c r="G1151" s="9"/>
    </row>
    <row r="1152" spans="4:7">
      <c r="D1152" s="9"/>
      <c r="E1152" s="9"/>
      <c r="F1152" s="81"/>
      <c r="G1152" s="9"/>
    </row>
    <row r="1153" spans="4:7">
      <c r="D1153" s="9"/>
      <c r="E1153" s="9"/>
      <c r="F1153" s="81"/>
      <c r="G1153" s="9"/>
    </row>
    <row r="1154" spans="4:7">
      <c r="D1154" s="9"/>
      <c r="E1154" s="9"/>
      <c r="F1154" s="81"/>
      <c r="G1154" s="9"/>
    </row>
    <row r="1155" spans="4:7">
      <c r="D1155" s="9"/>
      <c r="E1155" s="9"/>
      <c r="F1155" s="81"/>
      <c r="G1155" s="9"/>
    </row>
    <row r="1156" spans="4:7">
      <c r="D1156" s="9"/>
      <c r="E1156" s="9"/>
      <c r="F1156" s="81"/>
      <c r="G1156" s="9"/>
    </row>
    <row r="1157" spans="4:7">
      <c r="D1157" s="9"/>
      <c r="E1157" s="9"/>
      <c r="F1157" s="81"/>
      <c r="G1157" s="9"/>
    </row>
    <row r="1158" spans="4:7">
      <c r="D1158" s="9"/>
      <c r="E1158" s="9"/>
      <c r="F1158" s="81"/>
      <c r="G1158" s="9"/>
    </row>
    <row r="1159" spans="4:7">
      <c r="D1159" s="9"/>
      <c r="E1159" s="9"/>
      <c r="F1159" s="81"/>
      <c r="G1159" s="9"/>
    </row>
    <row r="1160" spans="4:7">
      <c r="D1160" s="9"/>
      <c r="E1160" s="9"/>
      <c r="F1160" s="81"/>
      <c r="G1160" s="9"/>
    </row>
    <row r="1161" spans="4:7">
      <c r="D1161" s="9"/>
      <c r="E1161" s="9"/>
      <c r="F1161" s="81"/>
      <c r="G1161" s="9"/>
    </row>
    <row r="1162" spans="4:7">
      <c r="D1162" s="9"/>
      <c r="E1162" s="9"/>
      <c r="F1162" s="81"/>
      <c r="G1162" s="9"/>
    </row>
    <row r="1163" spans="4:7">
      <c r="D1163" s="9"/>
      <c r="E1163" s="9"/>
      <c r="F1163" s="81"/>
    </row>
    <row r="1164" spans="4:7">
      <c r="D1164" s="9"/>
      <c r="E1164" s="9"/>
      <c r="F1164" s="81"/>
    </row>
  </sheetData>
  <autoFilter ref="A18:G396"/>
  <mergeCells count="3">
    <mergeCell ref="A1:G1"/>
    <mergeCell ref="A2:G2"/>
    <mergeCell ref="E6:G6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237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1" manualBreakCount="1">
    <brk id="30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dem20</vt:lpstr>
      <vt:lpstr>'dem20'!_rec1</vt:lpstr>
      <vt:lpstr>'dem20'!justice</vt:lpstr>
      <vt:lpstr>'dem20'!pension</vt:lpstr>
      <vt:lpstr>'dem20'!Print_Area</vt:lpstr>
      <vt:lpstr>'dem20'!Print_Titles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2026-07-19T03:25:26Z</cp:lastPrinted>
  <dcterms:created xsi:type="dcterms:W3CDTF">2004-06-02T16:19:28Z</dcterms:created>
  <dcterms:modified xsi:type="dcterms:W3CDTF">2026-08-03T06:07:26Z</dcterms:modified>
</cp:coreProperties>
</file>