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295" windowHeight="12495"/>
  </bookViews>
  <sheets>
    <sheet name="dem37" sheetId="4" r:id="rId1"/>
  </sheets>
  <definedNames>
    <definedName name="_xlnm._FilterDatabase" localSheetId="0" hidden="1">'dem37'!$A$15:$G$137</definedName>
    <definedName name="aviationcap" localSheetId="0">'dem37'!#REF!</definedName>
    <definedName name="np" localSheetId="0">'dem37'!#REF!</definedName>
    <definedName name="_xlnm.Print_Area" localSheetId="0">'dem37'!$A$1:$G$137</definedName>
    <definedName name="_xlnm.Print_Titles" localSheetId="0">'dem37'!$12:$15</definedName>
    <definedName name="revise" localSheetId="0">'dem37'!#REF!</definedName>
    <definedName name="rt" localSheetId="0">'dem37'!$D$91:$G$91</definedName>
    <definedName name="rtcap" localSheetId="0">'dem37'!$D$132:$G$132</definedName>
    <definedName name="rtrec" localSheetId="0">'dem37'!#REF!</definedName>
    <definedName name="rtrec1" localSheetId="0">'dem37'!#REF!</definedName>
    <definedName name="rtrec2" localSheetId="0">'dem37'!#REF!</definedName>
    <definedName name="summary" localSheetId="0">'dem37'!#REF!</definedName>
    <definedName name="Voted" localSheetId="0">'dem37'!$C$9:$F$9</definedName>
    <definedName name="Z_239EE218_578E_4317_BEED_14D5D7089E27_.wvu.FilterData" localSheetId="0" hidden="1">'dem37'!$A$1:$G$134</definedName>
    <definedName name="Z_239EE218_578E_4317_BEED_14D5D7089E27_.wvu.PrintTitles" localSheetId="0" hidden="1">'dem37'!$12:$15</definedName>
    <definedName name="Z_302A3EA3_AE96_11D5_A646_0050BA3D7AFD_.wvu.FilterData" localSheetId="0" hidden="1">'dem37'!$A$1:$G$134</definedName>
    <definedName name="Z_302A3EA3_AE96_11D5_A646_0050BA3D7AFD_.wvu.PrintTitles" localSheetId="0" hidden="1">'dem37'!$12:$15</definedName>
    <definedName name="Z_36DBA021_0ECB_11D4_8064_004005726899_.wvu.FilterData" localSheetId="0" hidden="1">'dem37'!$C$16:$C$134</definedName>
    <definedName name="Z_36DBA021_0ECB_11D4_8064_004005726899_.wvu.PrintTitles" localSheetId="0" hidden="1">'dem37'!$12:$15</definedName>
    <definedName name="Z_93EBE921_AE91_11D5_8685_004005726899_.wvu.FilterData" localSheetId="0" hidden="1">'dem37'!$C$16:$C$134</definedName>
    <definedName name="Z_93EBE921_AE91_11D5_8685_004005726899_.wvu.PrintTitles" localSheetId="0" hidden="1">'dem37'!$12:$15</definedName>
    <definedName name="Z_94DA79C1_0FDE_11D5_9579_000021DAEEA2_.wvu.FilterData" localSheetId="0" hidden="1">'dem37'!$C$16:$C$134</definedName>
    <definedName name="Z_94DA79C1_0FDE_11D5_9579_000021DAEEA2_.wvu.PrintArea" localSheetId="0" hidden="1">'dem37'!$A$1:$G$134</definedName>
    <definedName name="Z_94DA79C1_0FDE_11D5_9579_000021DAEEA2_.wvu.PrintTitles" localSheetId="0" hidden="1">'dem37'!$12:$15</definedName>
    <definedName name="Z_B4CB0976_161F_11D5_8064_004005726899_.wvu.FilterData" localSheetId="0" hidden="1">'dem37'!$C$16:$C$134</definedName>
    <definedName name="Z_C868F8C3_16D7_11D5_A68D_81D6213F5331_.wvu.FilterData" localSheetId="0" hidden="1">'dem37'!$C$16:$C$134</definedName>
    <definedName name="Z_C868F8C3_16D7_11D5_A68D_81D6213F5331_.wvu.PrintTitles" localSheetId="0" hidden="1">'dem37'!$12:$15</definedName>
    <definedName name="Z_E5DF37BD_125C_11D5_8DC4_D0F5D88B3549_.wvu.FilterData" localSheetId="0" hidden="1">'dem37'!$C$16:$C$134</definedName>
    <definedName name="Z_E5DF37BD_125C_11D5_8DC4_D0F5D88B3549_.wvu.PrintArea" localSheetId="0" hidden="1">'dem37'!$A$1:$G$134</definedName>
    <definedName name="Z_E5DF37BD_125C_11D5_8DC4_D0F5D88B3549_.wvu.PrintTitles" localSheetId="0" hidden="1">'dem37'!$12:$15</definedName>
    <definedName name="Z_F8ADACC1_164E_11D6_B603_000021DAEEA2_.wvu.FilterData" localSheetId="0" hidden="1">'dem37'!$C$16:$C$134</definedName>
    <definedName name="Z_F8ADACC1_164E_11D6_B603_000021DAEEA2_.wvu.PrintTitles" localSheetId="0" hidden="1">'dem37'!$12:$15</definedName>
  </definedNames>
  <calcPr calcId="125725"/>
</workbook>
</file>

<file path=xl/calcChain.xml><?xml version="1.0" encoding="utf-8"?>
<calcChain xmlns="http://schemas.openxmlformats.org/spreadsheetml/2006/main">
  <c r="G130" i="4"/>
  <c r="F130"/>
  <c r="E130"/>
  <c r="D130"/>
  <c r="E57" l="1"/>
  <c r="F57"/>
  <c r="D57"/>
  <c r="F89"/>
  <c r="E89"/>
  <c r="D89"/>
  <c r="G89"/>
  <c r="F85"/>
  <c r="E85"/>
  <c r="D85"/>
  <c r="G85"/>
  <c r="F32"/>
  <c r="F26"/>
  <c r="F37"/>
  <c r="F36"/>
  <c r="F20"/>
  <c r="D37" l="1"/>
  <c r="D47" s="1"/>
  <c r="F73"/>
  <c r="F69"/>
  <c r="F65"/>
  <c r="F61"/>
  <c r="F47"/>
  <c r="F126"/>
  <c r="E126"/>
  <c r="D126"/>
  <c r="F122"/>
  <c r="E122"/>
  <c r="D122"/>
  <c r="F118"/>
  <c r="E118"/>
  <c r="D118"/>
  <c r="F114"/>
  <c r="E114"/>
  <c r="D114"/>
  <c r="F110"/>
  <c r="E110"/>
  <c r="D110"/>
  <c r="F104"/>
  <c r="F105" s="1"/>
  <c r="E104"/>
  <c r="E105" s="1"/>
  <c r="D104"/>
  <c r="D105" s="1"/>
  <c r="F98"/>
  <c r="F99" s="1"/>
  <c r="E98"/>
  <c r="E99" s="1"/>
  <c r="D98"/>
  <c r="D99" s="1"/>
  <c r="F81"/>
  <c r="E81"/>
  <c r="D81"/>
  <c r="F77"/>
  <c r="E77"/>
  <c r="D77"/>
  <c r="E73"/>
  <c r="D73"/>
  <c r="E69"/>
  <c r="D69"/>
  <c r="E65"/>
  <c r="D65"/>
  <c r="E61"/>
  <c r="D61"/>
  <c r="F52"/>
  <c r="F53" s="1"/>
  <c r="E52"/>
  <c r="E53" s="1"/>
  <c r="D52"/>
  <c r="D53" s="1"/>
  <c r="E47"/>
  <c r="F33"/>
  <c r="E33"/>
  <c r="D33"/>
  <c r="G126"/>
  <c r="G118"/>
  <c r="G114"/>
  <c r="G110"/>
  <c r="G104"/>
  <c r="G105" s="1"/>
  <c r="G73"/>
  <c r="G69"/>
  <c r="G65"/>
  <c r="G57"/>
  <c r="F131" l="1"/>
  <c r="F132" s="1"/>
  <c r="F133" s="1"/>
  <c r="E131"/>
  <c r="E132" s="1"/>
  <c r="E133" s="1"/>
  <c r="D131"/>
  <c r="D132" s="1"/>
  <c r="D133" s="1"/>
  <c r="E90"/>
  <c r="E91" s="1"/>
  <c r="E92" s="1"/>
  <c r="D90"/>
  <c r="D91" s="1"/>
  <c r="D92" s="1"/>
  <c r="F90"/>
  <c r="F91" s="1"/>
  <c r="F92" s="1"/>
  <c r="G52"/>
  <c r="G53" s="1"/>
  <c r="G81"/>
  <c r="G61"/>
  <c r="G77"/>
  <c r="G122"/>
  <c r="G131" s="1"/>
  <c r="G98"/>
  <c r="G99" s="1"/>
  <c r="G47"/>
  <c r="G33"/>
  <c r="G90" l="1"/>
  <c r="G91" s="1"/>
  <c r="G92" s="1"/>
  <c r="E134"/>
  <c r="F134"/>
  <c r="D134"/>
  <c r="G132"/>
  <c r="G133" s="1"/>
  <c r="G134" l="1"/>
  <c r="D9" l="1"/>
  <c r="E9"/>
  <c r="F9" l="1"/>
</calcChain>
</file>

<file path=xl/sharedStrings.xml><?xml version="1.0" encoding="utf-8"?>
<sst xmlns="http://schemas.openxmlformats.org/spreadsheetml/2006/main" count="200" uniqueCount="114">
  <si>
    <t>Road Transport</t>
  </si>
  <si>
    <t>Capital Outlay on Road Transport</t>
  </si>
  <si>
    <t>Voted</t>
  </si>
  <si>
    <t>Major /Sub-Major/Minor/Sub/Detailed Heads</t>
  </si>
  <si>
    <t>Total</t>
  </si>
  <si>
    <t>REVENUE SECTION</t>
  </si>
  <si>
    <t>M.H.</t>
  </si>
  <si>
    <t>Sikkim Nationalised Transport</t>
  </si>
  <si>
    <t>Management</t>
  </si>
  <si>
    <t>60.00.01</t>
  </si>
  <si>
    <t>Salaries</t>
  </si>
  <si>
    <t>60.00.11</t>
  </si>
  <si>
    <t>60.00.13</t>
  </si>
  <si>
    <t>Office Expenses</t>
  </si>
  <si>
    <t>60.00.14</t>
  </si>
  <si>
    <t>Motor Vehicles</t>
  </si>
  <si>
    <t>Operation</t>
  </si>
  <si>
    <t>61.00.01</t>
  </si>
  <si>
    <t>61.00.02</t>
  </si>
  <si>
    <t>Wages</t>
  </si>
  <si>
    <t>61.00.11</t>
  </si>
  <si>
    <t>61.00.13</t>
  </si>
  <si>
    <t>61.00.51</t>
  </si>
  <si>
    <t>63.00.21</t>
  </si>
  <si>
    <t>Buildings</t>
  </si>
  <si>
    <t>64.00.27</t>
  </si>
  <si>
    <t>CAPITAL SECTION</t>
  </si>
  <si>
    <t>Acquisition of fleet</t>
  </si>
  <si>
    <t>Fleet Purchase</t>
  </si>
  <si>
    <t>DEMAND NO. 37</t>
  </si>
  <si>
    <t>II. Details of the estimates and the heads under which this grant will be accounted for:</t>
  </si>
  <si>
    <t>Revenue</t>
  </si>
  <si>
    <t>Capital</t>
  </si>
  <si>
    <t>C - Economic Services (g) Transport</t>
  </si>
  <si>
    <t>Maintenance and  Repairs</t>
  </si>
  <si>
    <t>(In Thousands of Rupees)</t>
  </si>
  <si>
    <t>Maintenance and Repairs</t>
  </si>
  <si>
    <t>Rec</t>
  </si>
  <si>
    <t>National e-Governance Action Plan (NeGAP)</t>
  </si>
  <si>
    <t xml:space="preserve"> TRANSPORT</t>
  </si>
  <si>
    <t>Actuals</t>
  </si>
  <si>
    <t>Budget 
Estimate</t>
  </si>
  <si>
    <t>C - Capital Outlay of Economic Services 
(g) Capital Account of Transport</t>
  </si>
  <si>
    <t>Medical Treatment</t>
  </si>
  <si>
    <t>Allowances</t>
  </si>
  <si>
    <t>Leave Travel Concession</t>
  </si>
  <si>
    <t>Training Expenses</t>
  </si>
  <si>
    <t>Domestic Travel Expenses</t>
  </si>
  <si>
    <t>Rent Rates &amp; Taxes for Land and Buildings</t>
  </si>
  <si>
    <t>Foreign Travel Expenses</t>
  </si>
  <si>
    <t>Fuel and Lubricants</t>
  </si>
  <si>
    <t>60.00.06</t>
  </si>
  <si>
    <t>60.00.07</t>
  </si>
  <si>
    <t>60.00.08</t>
  </si>
  <si>
    <t>60.00.09</t>
  </si>
  <si>
    <t>60.00.12</t>
  </si>
  <si>
    <t>60.00.24</t>
  </si>
  <si>
    <t>61.00.06</t>
  </si>
  <si>
    <t>61.00.07</t>
  </si>
  <si>
    <t>61.00.08</t>
  </si>
  <si>
    <t>61.00.09</t>
  </si>
  <si>
    <t>61.00.24</t>
  </si>
  <si>
    <t>Materials and Supplies</t>
  </si>
  <si>
    <t>60.00.49</t>
  </si>
  <si>
    <t>Other Revenue Expenditure</t>
  </si>
  <si>
    <t>60.00.29</t>
  </si>
  <si>
    <t>Repair and Maintenence</t>
  </si>
  <si>
    <t>61.00.49</t>
  </si>
  <si>
    <t>61.00.29</t>
  </si>
  <si>
    <t>Purchase of HSD</t>
  </si>
  <si>
    <t>65.00.24</t>
  </si>
  <si>
    <t xml:space="preserve">Minor Civil and Electrical Works </t>
  </si>
  <si>
    <t>Other Expenditure</t>
  </si>
  <si>
    <t>Repair of Fleet</t>
  </si>
  <si>
    <t>61.00.60</t>
  </si>
  <si>
    <t>Other Capital Expenditure</t>
  </si>
  <si>
    <t>Anti- Skid Chains</t>
  </si>
  <si>
    <t>62.00.60</t>
  </si>
  <si>
    <t>Integrated Depot Management System</t>
  </si>
  <si>
    <t>62.60.29</t>
  </si>
  <si>
    <t>Repair and Maintenance</t>
  </si>
  <si>
    <t>60.00.21</t>
  </si>
  <si>
    <t>66.00.49</t>
  </si>
  <si>
    <t xml:space="preserve">Other Revenue Expenditure </t>
  </si>
  <si>
    <t>Purchase of Motor Vehicles</t>
  </si>
  <si>
    <t>63.00.51</t>
  </si>
  <si>
    <t>Capital Outlay on Road Transport, 00.902- Deduct amount met from Sikkim Transport Infrastructure Development Fund</t>
  </si>
  <si>
    <t>2024-25</t>
  </si>
  <si>
    <t xml:space="preserve">Payment of Ex- Gratia </t>
  </si>
  <si>
    <t>67.00.49</t>
  </si>
  <si>
    <t>Purchase of Generators</t>
  </si>
  <si>
    <t>64.00.52</t>
  </si>
  <si>
    <t>Machinery and Equipment</t>
  </si>
  <si>
    <t>68.00.49</t>
  </si>
  <si>
    <t>Cafeteria at SNT Terminal, Gangtok</t>
  </si>
  <si>
    <t>65.00.72</t>
  </si>
  <si>
    <t>Buildings and Structures</t>
  </si>
  <si>
    <t>Road Transport 00.911 Deduct recoveries for overpayments</t>
  </si>
  <si>
    <t xml:space="preserve"> Revised 
Estimate</t>
  </si>
  <si>
    <t>2025-26</t>
  </si>
  <si>
    <t>69.00.49</t>
  </si>
  <si>
    <t>Institute of Driving and Training Research (State Share)</t>
  </si>
  <si>
    <t>Workshop Facilities</t>
  </si>
  <si>
    <t>Setting up of Registered Vehicle Scrapping Facility (RVSF) (SCA)</t>
  </si>
  <si>
    <t>66.00.60</t>
  </si>
  <si>
    <t>I. Estimate of the amount required in the year ending 31st March, 2027 to defray the charges in respect of Transport</t>
  </si>
  <si>
    <t>Nirbhaya Fund (State Share)</t>
  </si>
  <si>
    <t>70.00.49</t>
  </si>
  <si>
    <t>Emoluments of Chairpersons, Advisors &amp; OSDs</t>
  </si>
  <si>
    <t>71</t>
  </si>
  <si>
    <t>71.00.49</t>
  </si>
  <si>
    <t xml:space="preserve">Registered Vehicle Scrapping Facility Centre </t>
  </si>
  <si>
    <t xml:space="preserve">Intelligent Transport System (ITS)- State Share </t>
  </si>
  <si>
    <t>Insurance, Safety Measures and Documentation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</si>
</sst>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64" formatCode="00000#"/>
    <numFmt numFmtId="165" formatCode="00.000"/>
    <numFmt numFmtId="166" formatCode="00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134">
    <xf numFmtId="0" fontId="0" fillId="0" borderId="0" xfId="0"/>
    <xf numFmtId="0" fontId="3" fillId="0" borderId="0" xfId="6" applyFont="1" applyFill="1" applyProtection="1"/>
    <xf numFmtId="0" fontId="3" fillId="0" borderId="0" xfId="6" applyFont="1" applyFill="1" applyBorder="1" applyAlignment="1" applyProtection="1">
      <alignment horizontal="left" vertical="top" wrapText="1"/>
    </xf>
    <xf numFmtId="0" fontId="3" fillId="0" borderId="2" xfId="5" applyFont="1" applyFill="1" applyBorder="1" applyAlignment="1" applyProtection="1">
      <alignment horizontal="left"/>
    </xf>
    <xf numFmtId="0" fontId="3" fillId="0" borderId="0" xfId="3" applyFont="1" applyFill="1" applyBorder="1"/>
    <xf numFmtId="0" fontId="6" fillId="0" borderId="0" xfId="3" applyNumberFormat="1" applyFont="1" applyFill="1" applyBorder="1" applyAlignment="1" applyProtection="1">
      <alignment horizontal="center"/>
    </xf>
    <xf numFmtId="0" fontId="3" fillId="0" borderId="0" xfId="3" applyFont="1" applyFill="1"/>
    <xf numFmtId="0" fontId="6" fillId="0" borderId="0" xfId="3" applyNumberFormat="1" applyFont="1" applyFill="1" applyAlignment="1" applyProtection="1">
      <alignment horizontal="center"/>
    </xf>
    <xf numFmtId="0" fontId="6" fillId="0" borderId="0" xfId="3" applyFont="1" applyFill="1" applyAlignment="1" applyProtection="1">
      <alignment horizontal="center"/>
    </xf>
    <xf numFmtId="0" fontId="3" fillId="0" borderId="0" xfId="3" applyNumberFormat="1" applyFont="1" applyFill="1" applyAlignment="1" applyProtection="1">
      <alignment horizontal="right"/>
    </xf>
    <xf numFmtId="0" fontId="6" fillId="0" borderId="0" xfId="3" applyNumberFormat="1" applyFont="1" applyFill="1" applyAlignment="1">
      <alignment horizontal="center"/>
    </xf>
    <xf numFmtId="0" fontId="3" fillId="0" borderId="0" xfId="3" applyNumberFormat="1" applyFont="1" applyFill="1"/>
    <xf numFmtId="0" fontId="3" fillId="0" borderId="0" xfId="3" applyFont="1" applyFill="1" applyAlignment="1" applyProtection="1">
      <alignment horizontal="left"/>
    </xf>
    <xf numFmtId="0" fontId="3" fillId="0" borderId="0" xfId="3" applyFont="1" applyFill="1" applyAlignment="1" applyProtection="1">
      <alignment horizontal="center"/>
    </xf>
    <xf numFmtId="0" fontId="3" fillId="0" borderId="0" xfId="3" applyFont="1" applyFill="1" applyAlignment="1">
      <alignment horizontal="left" vertical="top"/>
    </xf>
    <xf numFmtId="0" fontId="6" fillId="0" borderId="0" xfId="4" applyNumberFormat="1" applyFont="1" applyFill="1" applyBorder="1" applyAlignment="1" applyProtection="1">
      <alignment horizontal="center"/>
    </xf>
    <xf numFmtId="0" fontId="6" fillId="0" borderId="0" xfId="4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3" fillId="0" borderId="0" xfId="6" applyFont="1" applyFill="1" applyBorder="1" applyAlignment="1" applyProtection="1">
      <alignment horizontal="right" vertical="top" wrapText="1"/>
    </xf>
    <xf numFmtId="0" fontId="3" fillId="0" borderId="2" xfId="5" applyNumberFormat="1" applyFont="1" applyFill="1" applyBorder="1" applyProtection="1"/>
    <xf numFmtId="0" fontId="5" fillId="0" borderId="2" xfId="5" applyNumberFormat="1" applyFont="1" applyFill="1" applyBorder="1" applyAlignment="1" applyProtection="1">
      <alignment horizontal="right"/>
    </xf>
    <xf numFmtId="0" fontId="6" fillId="0" borderId="0" xfId="3" applyFont="1" applyFill="1" applyAlignment="1" applyProtection="1">
      <alignment horizontal="left"/>
    </xf>
    <xf numFmtId="0" fontId="3" fillId="0" borderId="0" xfId="3" applyNumberFormat="1" applyFont="1" applyFill="1" applyBorder="1" applyAlignment="1" applyProtection="1">
      <alignment horizontal="right"/>
    </xf>
    <xf numFmtId="0" fontId="3" fillId="0" borderId="0" xfId="3" applyNumberFormat="1" applyFont="1" applyFill="1" applyAlignment="1">
      <alignment horizontal="left"/>
    </xf>
    <xf numFmtId="43" fontId="3" fillId="0" borderId="0" xfId="1" applyFont="1" applyFill="1"/>
    <xf numFmtId="0" fontId="3" fillId="0" borderId="0" xfId="3" applyFont="1" applyFill="1" applyBorder="1" applyAlignment="1" applyProtection="1">
      <alignment horizontal="left"/>
    </xf>
    <xf numFmtId="43" fontId="3" fillId="0" borderId="0" xfId="1" applyFont="1" applyFill="1" applyBorder="1" applyAlignment="1" applyProtection="1">
      <alignment horizontal="right" wrapText="1"/>
    </xf>
    <xf numFmtId="0" fontId="3" fillId="0" borderId="0" xfId="3" applyFont="1" applyFill="1" applyBorder="1" applyAlignment="1">
      <alignment horizontal="right" vertical="top"/>
    </xf>
    <xf numFmtId="0" fontId="3" fillId="0" borderId="0" xfId="3" applyFont="1" applyFill="1" applyBorder="1" applyAlignment="1" applyProtection="1">
      <alignment horizontal="left" vertical="top" wrapText="1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Border="1" applyAlignment="1">
      <alignment vertical="center" wrapText="1"/>
    </xf>
    <xf numFmtId="0" fontId="3" fillId="0" borderId="0" xfId="3" applyFont="1" applyFill="1" applyAlignment="1">
      <alignment vertical="center"/>
    </xf>
    <xf numFmtId="0" fontId="3" fillId="0" borderId="0" xfId="3" applyFont="1" applyFill="1" applyBorder="1" applyAlignment="1">
      <alignment vertical="top"/>
    </xf>
    <xf numFmtId="0" fontId="6" fillId="0" borderId="0" xfId="3" applyFont="1" applyFill="1" applyBorder="1" applyAlignment="1" applyProtection="1">
      <alignment horizontal="left"/>
    </xf>
    <xf numFmtId="0" fontId="6" fillId="0" borderId="3" xfId="3" applyFont="1" applyFill="1" applyBorder="1" applyAlignment="1" applyProtection="1">
      <alignment horizontal="left"/>
    </xf>
    <xf numFmtId="0" fontId="3" fillId="0" borderId="0" xfId="3" applyFont="1" applyFill="1" applyAlignment="1">
      <alignment wrapText="1"/>
    </xf>
    <xf numFmtId="0" fontId="3" fillId="0" borderId="0" xfId="3" applyNumberFormat="1" applyFont="1" applyFill="1" applyAlignment="1" applyProtection="1"/>
    <xf numFmtId="0" fontId="3" fillId="0" borderId="3" xfId="3" applyNumberFormat="1" applyFont="1" applyFill="1" applyBorder="1" applyAlignment="1" applyProtection="1"/>
    <xf numFmtId="0" fontId="3" fillId="0" borderId="0" xfId="3" applyNumberFormat="1" applyFont="1" applyFill="1" applyBorder="1" applyAlignment="1" applyProtection="1"/>
    <xf numFmtId="0" fontId="3" fillId="0" borderId="0" xfId="3" applyNumberFormat="1" applyFont="1" applyFill="1" applyAlignment="1"/>
    <xf numFmtId="0" fontId="3" fillId="0" borderId="3" xfId="1" applyNumberFormat="1" applyFont="1" applyFill="1" applyBorder="1" applyAlignment="1" applyProtection="1">
      <alignment wrapText="1"/>
    </xf>
    <xf numFmtId="0" fontId="3" fillId="0" borderId="0" xfId="1" applyNumberFormat="1" applyFont="1" applyFill="1" applyBorder="1" applyAlignment="1" applyProtection="1">
      <alignment wrapText="1"/>
    </xf>
    <xf numFmtId="0" fontId="3" fillId="0" borderId="0" xfId="3" applyNumberFormat="1" applyFont="1" applyFill="1" applyBorder="1" applyAlignment="1"/>
    <xf numFmtId="0" fontId="3" fillId="0" borderId="2" xfId="3" applyNumberFormat="1" applyFont="1" applyFill="1" applyBorder="1" applyAlignment="1" applyProtection="1"/>
    <xf numFmtId="0" fontId="3" fillId="0" borderId="3" xfId="1" applyNumberFormat="1" applyFont="1" applyFill="1" applyBorder="1" applyAlignment="1" applyProtection="1"/>
    <xf numFmtId="0" fontId="3" fillId="0" borderId="0" xfId="3" applyFont="1" applyFill="1" applyAlignment="1" applyProtection="1">
      <alignment horizontal="left" vertical="top"/>
    </xf>
    <xf numFmtId="0" fontId="6" fillId="0" borderId="0" xfId="3" applyNumberFormat="1" applyFont="1" applyFill="1" applyBorder="1" applyAlignment="1" applyProtection="1">
      <alignment horizontal="right"/>
    </xf>
    <xf numFmtId="0" fontId="3" fillId="0" borderId="0" xfId="3" applyFont="1" applyFill="1" applyAlignment="1">
      <alignment vertical="top"/>
    </xf>
    <xf numFmtId="0" fontId="3" fillId="0" borderId="0" xfId="3" applyFont="1" applyFill="1" applyAlignment="1">
      <alignment horizontal="right" vertical="top"/>
    </xf>
    <xf numFmtId="0" fontId="6" fillId="0" borderId="0" xfId="3" applyFont="1" applyFill="1" applyAlignment="1">
      <alignment horizontal="right" vertical="top"/>
    </xf>
    <xf numFmtId="165" fontId="6" fillId="0" borderId="0" xfId="3" applyNumberFormat="1" applyFont="1" applyFill="1" applyAlignment="1">
      <alignment horizontal="right" vertical="top"/>
    </xf>
    <xf numFmtId="165" fontId="6" fillId="0" borderId="0" xfId="3" applyNumberFormat="1" applyFont="1" applyFill="1" applyBorder="1" applyAlignment="1">
      <alignment horizontal="right" vertical="top"/>
    </xf>
    <xf numFmtId="0" fontId="3" fillId="0" borderId="0" xfId="3" applyFont="1" applyFill="1" applyBorder="1" applyAlignment="1" applyProtection="1">
      <alignment horizontal="left" vertical="top"/>
    </xf>
    <xf numFmtId="0" fontId="6" fillId="0" borderId="0" xfId="3" applyFont="1" applyFill="1" applyBorder="1" applyAlignment="1">
      <alignment horizontal="right" vertical="top"/>
    </xf>
    <xf numFmtId="0" fontId="3" fillId="0" borderId="3" xfId="3" applyFont="1" applyFill="1" applyBorder="1" applyAlignment="1">
      <alignment vertical="top"/>
    </xf>
    <xf numFmtId="0" fontId="3" fillId="0" borderId="3" xfId="3" applyFont="1" applyFill="1" applyBorder="1" applyAlignment="1">
      <alignment horizontal="right" vertical="top"/>
    </xf>
    <xf numFmtId="0" fontId="3" fillId="0" borderId="0" xfId="3" applyNumberFormat="1" applyFont="1" applyFill="1" applyAlignment="1" applyProtection="1">
      <alignment horizontal="right" wrapText="1"/>
    </xf>
    <xf numFmtId="164" fontId="3" fillId="0" borderId="0" xfId="3" applyNumberFormat="1" applyFont="1" applyFill="1" applyBorder="1" applyAlignment="1">
      <alignment horizontal="right" vertical="top"/>
    </xf>
    <xf numFmtId="0" fontId="6" fillId="0" borderId="0" xfId="3" applyFont="1" applyFill="1" applyAlignment="1">
      <alignment horizontal="center"/>
    </xf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 applyProtection="1">
      <alignment horizontal="left" vertical="center" wrapText="1"/>
    </xf>
    <xf numFmtId="0" fontId="3" fillId="0" borderId="0" xfId="3" applyFont="1" applyFill="1" applyBorder="1" applyAlignment="1" applyProtection="1">
      <alignment horizontal="left" vertical="center"/>
    </xf>
    <xf numFmtId="0" fontId="3" fillId="0" borderId="0" xfId="3" applyNumberFormat="1" applyFont="1" applyFill="1" applyAlignment="1" applyProtection="1">
      <alignment horizontal="right" vertical="top" wrapText="1"/>
    </xf>
    <xf numFmtId="0" fontId="6" fillId="0" borderId="0" xfId="3" applyNumberFormat="1" applyFont="1" applyFill="1" applyAlignment="1">
      <alignment horizontal="center" vertical="top"/>
    </xf>
    <xf numFmtId="165" fontId="6" fillId="0" borderId="0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 applyProtection="1">
      <alignment horizontal="left" vertical="center"/>
    </xf>
    <xf numFmtId="0" fontId="3" fillId="0" borderId="0" xfId="3" applyNumberFormat="1" applyFont="1" applyFill="1" applyBorder="1" applyAlignment="1" applyProtection="1">
      <alignment vertical="center"/>
    </xf>
    <xf numFmtId="166" fontId="3" fillId="0" borderId="0" xfId="3" applyNumberFormat="1" applyFont="1" applyFill="1" applyBorder="1" applyAlignment="1">
      <alignment horizontal="right" vertical="center"/>
    </xf>
    <xf numFmtId="0" fontId="3" fillId="0" borderId="2" xfId="3" applyFont="1" applyFill="1" applyBorder="1" applyAlignment="1">
      <alignment vertical="center"/>
    </xf>
    <xf numFmtId="0" fontId="6" fillId="0" borderId="2" xfId="3" applyFont="1" applyFill="1" applyBorder="1" applyAlignment="1">
      <alignment horizontal="right" vertical="center"/>
    </xf>
    <xf numFmtId="0" fontId="6" fillId="0" borderId="2" xfId="3" applyFont="1" applyFill="1" applyBorder="1" applyAlignment="1" applyProtection="1">
      <alignment horizontal="left" vertical="center"/>
    </xf>
    <xf numFmtId="0" fontId="3" fillId="0" borderId="0" xfId="3" applyFont="1" applyFill="1" applyBorder="1" applyAlignment="1"/>
    <xf numFmtId="0" fontId="6" fillId="0" borderId="0" xfId="3" applyFont="1" applyFill="1" applyBorder="1" applyAlignment="1">
      <alignment horizontal="right"/>
    </xf>
    <xf numFmtId="0" fontId="3" fillId="0" borderId="0" xfId="3" applyFont="1" applyFill="1" applyAlignment="1"/>
    <xf numFmtId="0" fontId="3" fillId="0" borderId="0" xfId="1" applyNumberFormat="1" applyFont="1" applyFill="1" applyBorder="1" applyAlignment="1" applyProtection="1">
      <alignment horizontal="right" vertical="center" wrapText="1"/>
    </xf>
    <xf numFmtId="0" fontId="3" fillId="0" borderId="3" xfId="1" applyNumberFormat="1" applyFont="1" applyFill="1" applyBorder="1" applyAlignment="1" applyProtection="1">
      <alignment horizontal="right" vertical="center" wrapText="1"/>
    </xf>
    <xf numFmtId="0" fontId="3" fillId="0" borderId="0" xfId="1" applyNumberFormat="1" applyFont="1" applyFill="1" applyAlignment="1" applyProtection="1">
      <alignment horizontal="right" wrapText="1"/>
    </xf>
    <xf numFmtId="165" fontId="3" fillId="0" borderId="0" xfId="3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 applyProtection="1">
      <alignment vertical="center" wrapText="1"/>
    </xf>
    <xf numFmtId="0" fontId="3" fillId="0" borderId="3" xfId="1" applyNumberFormat="1" applyFont="1" applyFill="1" applyBorder="1" applyAlignment="1" applyProtection="1">
      <alignment vertical="center" wrapText="1"/>
    </xf>
    <xf numFmtId="0" fontId="3" fillId="0" borderId="0" xfId="6" applyNumberFormat="1" applyFont="1" applyFill="1" applyBorder="1" applyAlignment="1" applyProtection="1">
      <alignment horizontal="left" vertical="top" wrapText="1"/>
    </xf>
    <xf numFmtId="0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NumberFormat="1" applyFont="1" applyFill="1" applyProtection="1"/>
    <xf numFmtId="1" fontId="3" fillId="0" borderId="0" xfId="3" applyNumberFormat="1" applyFont="1" applyFill="1" applyBorder="1" applyAlignment="1">
      <alignment horizontal="right" vertical="top"/>
    </xf>
    <xf numFmtId="0" fontId="3" fillId="0" borderId="1" xfId="1" applyNumberFormat="1" applyFont="1" applyFill="1" applyBorder="1" applyAlignment="1" applyProtection="1">
      <alignment wrapText="1"/>
    </xf>
    <xf numFmtId="0" fontId="3" fillId="0" borderId="2" xfId="1" applyNumberFormat="1" applyFont="1" applyFill="1" applyBorder="1" applyAlignment="1" applyProtection="1">
      <alignment vertical="center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5" fillId="0" borderId="0" xfId="3" applyFont="1" applyFill="1"/>
    <xf numFmtId="43" fontId="3" fillId="0" borderId="0" xfId="1" applyFont="1" applyFill="1" applyAlignment="1" applyProtection="1">
      <alignment horizontal="right" wrapText="1"/>
    </xf>
    <xf numFmtId="43" fontId="3" fillId="0" borderId="3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3" xfId="1" applyNumberFormat="1" applyFont="1" applyFill="1" applyBorder="1" applyAlignment="1" applyProtection="1">
      <alignment horizontal="right" wrapText="1"/>
    </xf>
    <xf numFmtId="0" fontId="3" fillId="0" borderId="0" xfId="1" applyNumberFormat="1" applyFont="1" applyFill="1" applyAlignment="1" applyProtection="1">
      <alignment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wrapText="1"/>
    </xf>
    <xf numFmtId="43" fontId="3" fillId="0" borderId="1" xfId="1" applyFont="1" applyFill="1" applyBorder="1" applyAlignment="1" applyProtection="1">
      <alignment horizontal="right" wrapText="1"/>
    </xf>
    <xf numFmtId="165" fontId="6" fillId="0" borderId="2" xfId="3" applyNumberFormat="1" applyFont="1" applyFill="1" applyBorder="1" applyAlignment="1">
      <alignment horizontal="right" vertical="center"/>
    </xf>
    <xf numFmtId="0" fontId="3" fillId="0" borderId="2" xfId="3" applyFont="1" applyFill="1" applyBorder="1" applyAlignment="1">
      <alignment vertical="top"/>
    </xf>
    <xf numFmtId="0" fontId="3" fillId="0" borderId="2" xfId="5" applyNumberFormat="1" applyFont="1" applyFill="1" applyBorder="1" applyAlignment="1" applyProtection="1">
      <alignment vertical="center" wrapText="1"/>
    </xf>
    <xf numFmtId="0" fontId="3" fillId="0" borderId="2" xfId="3" applyFont="1" applyFill="1" applyBorder="1" applyAlignment="1">
      <alignment horizontal="right" vertical="top"/>
    </xf>
    <xf numFmtId="0" fontId="3" fillId="0" borderId="0" xfId="3" applyFont="1" applyFill="1" applyBorder="1" applyAlignment="1">
      <alignment horizontal="center" vertical="center"/>
    </xf>
    <xf numFmtId="166" fontId="3" fillId="0" borderId="0" xfId="3" applyNumberFormat="1" applyFont="1" applyFill="1" applyBorder="1" applyAlignment="1">
      <alignment horizontal="right" vertical="top"/>
    </xf>
    <xf numFmtId="0" fontId="3" fillId="0" borderId="0" xfId="6" applyFont="1" applyFill="1" applyBorder="1" applyProtection="1"/>
    <xf numFmtId="0" fontId="3" fillId="0" borderId="2" xfId="6" applyFont="1" applyFill="1" applyBorder="1" applyAlignment="1" applyProtection="1">
      <alignment horizontal="left" vertical="top" wrapText="1"/>
    </xf>
    <xf numFmtId="0" fontId="3" fillId="0" borderId="2" xfId="6" applyFont="1" applyFill="1" applyBorder="1" applyAlignment="1" applyProtection="1">
      <alignment horizontal="right" vertical="top" wrapText="1"/>
    </xf>
    <xf numFmtId="0" fontId="3" fillId="0" borderId="2" xfId="5" applyNumberFormat="1" applyFont="1" applyFill="1" applyBorder="1" applyAlignment="1" applyProtection="1">
      <alignment horizontal="right"/>
    </xf>
    <xf numFmtId="0" fontId="4" fillId="0" borderId="0" xfId="1" applyNumberFormat="1" applyFont="1" applyFill="1" applyBorder="1" applyAlignment="1" applyProtection="1">
      <alignment horizontal="right"/>
    </xf>
    <xf numFmtId="0" fontId="3" fillId="0" borderId="2" xfId="3" applyFont="1" applyFill="1" applyBorder="1" applyAlignment="1" applyProtection="1">
      <alignment horizontal="left" vertical="top" wrapText="1"/>
    </xf>
    <xf numFmtId="49" fontId="3" fillId="0" borderId="0" xfId="6" applyNumberFormat="1" applyFont="1" applyFill="1" applyBorder="1" applyAlignment="1" applyProtection="1">
      <alignment horizontal="right" vertical="top" wrapText="1"/>
    </xf>
    <xf numFmtId="0" fontId="3" fillId="0" borderId="0" xfId="6" applyFont="1" applyFill="1" applyBorder="1" applyAlignment="1" applyProtection="1">
      <alignment vertical="top"/>
    </xf>
    <xf numFmtId="0" fontId="3" fillId="0" borderId="0" xfId="6" applyNumberFormat="1" applyFont="1" applyFill="1" applyBorder="1" applyProtection="1"/>
    <xf numFmtId="0" fontId="3" fillId="0" borderId="0" xfId="6" applyFont="1" applyFill="1" applyBorder="1" applyAlignment="1" applyProtection="1">
      <alignment horizontal="left"/>
    </xf>
    <xf numFmtId="0" fontId="3" fillId="0" borderId="0" xfId="6" applyNumberFormat="1" applyFont="1" applyFill="1" applyBorder="1" applyAlignment="1" applyProtection="1">
      <alignment horizontal="left"/>
    </xf>
    <xf numFmtId="0" fontId="3" fillId="0" borderId="1" xfId="6" applyFont="1" applyFill="1" applyBorder="1" applyAlignment="1" applyProtection="1">
      <alignment horizontal="left" vertical="top" wrapText="1"/>
    </xf>
    <xf numFmtId="0" fontId="3" fillId="0" borderId="1" xfId="6" applyFont="1" applyFill="1" applyBorder="1" applyAlignment="1" applyProtection="1">
      <alignment vertical="top"/>
    </xf>
    <xf numFmtId="0" fontId="3" fillId="0" borderId="1" xfId="5" applyFont="1" applyFill="1" applyBorder="1" applyAlignment="1" applyProtection="1"/>
    <xf numFmtId="0" fontId="3" fillId="0" borderId="1" xfId="5" applyNumberFormat="1" applyFont="1" applyFill="1" applyBorder="1" applyAlignment="1" applyProtection="1">
      <alignment horizontal="right"/>
    </xf>
    <xf numFmtId="0" fontId="3" fillId="0" borderId="1" xfId="5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/>
    <xf numFmtId="0" fontId="1" fillId="0" borderId="0" xfId="0" applyFont="1" applyFill="1" applyAlignment="1"/>
    <xf numFmtId="0" fontId="3" fillId="0" borderId="0" xfId="5" applyNumberFormat="1" applyFont="1" applyFill="1" applyBorder="1" applyAlignment="1" applyProtection="1">
      <alignment horizontal="right" vertical="center"/>
    </xf>
    <xf numFmtId="0" fontId="5" fillId="0" borderId="0" xfId="3" applyFont="1" applyFill="1" applyBorder="1" applyAlignment="1">
      <alignment vertical="top"/>
    </xf>
    <xf numFmtId="0" fontId="5" fillId="0" borderId="0" xfId="3" applyFont="1" applyFill="1" applyBorder="1" applyAlignment="1">
      <alignment horizontal="right" vertical="top"/>
    </xf>
    <xf numFmtId="0" fontId="5" fillId="0" borderId="0" xfId="3" applyFont="1" applyFill="1" applyBorder="1" applyAlignment="1" applyProtection="1">
      <alignment horizontal="left" wrapText="1"/>
    </xf>
    <xf numFmtId="0" fontId="5" fillId="0" borderId="0" xfId="1" applyNumberFormat="1" applyFont="1" applyFill="1" applyBorder="1" applyAlignment="1" applyProtection="1">
      <alignment horizontal="right" wrapText="1"/>
    </xf>
    <xf numFmtId="43" fontId="5" fillId="0" borderId="0" xfId="1" applyFont="1" applyFill="1" applyBorder="1" applyAlignment="1" applyProtection="1">
      <alignment horizontal="right"/>
    </xf>
    <xf numFmtId="43" fontId="5" fillId="0" borderId="0" xfId="1" applyFont="1" applyFill="1" applyBorder="1" applyAlignment="1" applyProtection="1">
      <alignment horizontal="right" wrapText="1"/>
    </xf>
    <xf numFmtId="43" fontId="5" fillId="0" borderId="0" xfId="1" applyFont="1" applyFill="1" applyBorder="1" applyAlignment="1" applyProtection="1">
      <alignment wrapText="1"/>
    </xf>
    <xf numFmtId="0" fontId="5" fillId="0" borderId="0" xfId="3" applyFont="1" applyFill="1" applyBorder="1" applyAlignment="1">
      <alignment horizontal="left" vertical="top" wrapText="1"/>
    </xf>
    <xf numFmtId="0" fontId="5" fillId="0" borderId="0" xfId="3" applyFont="1" applyFill="1" applyBorder="1" applyAlignment="1" applyProtection="1">
      <alignment horizontal="left" vertical="top" wrapText="1"/>
    </xf>
    <xf numFmtId="0" fontId="3" fillId="0" borderId="0" xfId="6" applyFont="1" applyFill="1" applyAlignment="1" applyProtection="1">
      <alignment horizontal="right" vertical="top"/>
    </xf>
    <xf numFmtId="0" fontId="3" fillId="0" borderId="1" xfId="5" applyNumberFormat="1" applyFont="1" applyFill="1" applyBorder="1" applyAlignment="1" applyProtection="1">
      <alignment horizontal="right" vertical="top" wrapText="1"/>
    </xf>
    <xf numFmtId="0" fontId="6" fillId="0" borderId="0" xfId="3" applyNumberFormat="1" applyFont="1" applyFill="1" applyBorder="1" applyAlignment="1" applyProtection="1">
      <alignment horizontal="center"/>
    </xf>
    <xf numFmtId="0" fontId="3" fillId="0" borderId="0" xfId="3" applyFont="1" applyFill="1" applyAlignment="1">
      <alignment horizontal="center"/>
    </xf>
  </cellXfs>
  <cellStyles count="7">
    <cellStyle name="Comma" xfId="1" builtinId="3"/>
    <cellStyle name="Comma 10" xfId="2"/>
    <cellStyle name="Normal" xfId="0" builtinId="0"/>
    <cellStyle name="Normal_budget 2004-05_2.6.04" xfId="3"/>
    <cellStyle name="Normal_BUDGET FOR  03-04" xfId="4"/>
    <cellStyle name="Normal_BUDGET-2000" xfId="5"/>
    <cellStyle name="Normal_budgetDocNIC02-03" xfId="6"/>
  </cellStyles>
  <dxfs count="0"/>
  <tableStyles count="0" defaultTableStyle="TableStyleMedium9" defaultPivotStyle="PivotStyleLight16"/>
  <colors>
    <mruColors>
      <color rgb="FFFFCCFF"/>
      <color rgb="FFFF00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18" transitionEvaluation="1" codeName="Sheet1">
    <tabColor rgb="FFC00000"/>
  </sheetPr>
  <dimension ref="A1:G152"/>
  <sheetViews>
    <sheetView tabSelected="1" view="pageBreakPreview" topLeftCell="A118" zoomScale="115" zoomScaleNormal="112" zoomScaleSheetLayoutView="115" workbookViewId="0">
      <selection activeCell="C146" sqref="C146"/>
    </sheetView>
  </sheetViews>
  <sheetFormatPr defaultColWidth="11" defaultRowHeight="12.75"/>
  <cols>
    <col min="1" max="1" width="5.7109375" style="47" customWidth="1"/>
    <col min="2" max="2" width="8.28515625" style="48" customWidth="1"/>
    <col min="3" max="3" width="41.7109375" style="6" customWidth="1"/>
    <col min="4" max="4" width="10.5703125" style="11" customWidth="1"/>
    <col min="5" max="7" width="10.5703125" style="6" customWidth="1"/>
    <col min="8" max="16384" width="11" style="6"/>
  </cols>
  <sheetData>
    <row r="1" spans="1:7">
      <c r="A1" s="132" t="s">
        <v>29</v>
      </c>
      <c r="B1" s="132"/>
      <c r="C1" s="132"/>
      <c r="D1" s="132"/>
      <c r="E1" s="132"/>
      <c r="F1" s="132"/>
      <c r="G1" s="132"/>
    </row>
    <row r="2" spans="1:7">
      <c r="A2" s="132" t="s">
        <v>39</v>
      </c>
      <c r="B2" s="132"/>
      <c r="C2" s="132"/>
      <c r="D2" s="132"/>
      <c r="E2" s="132"/>
      <c r="F2" s="132"/>
      <c r="G2" s="132"/>
    </row>
    <row r="3" spans="1:7">
      <c r="C3" s="7"/>
      <c r="D3" s="8"/>
      <c r="F3" s="8"/>
      <c r="G3" s="8"/>
    </row>
    <row r="4" spans="1:7">
      <c r="C4" s="9" t="s">
        <v>33</v>
      </c>
      <c r="D4" s="10">
        <v>3055</v>
      </c>
      <c r="E4" s="12" t="s">
        <v>0</v>
      </c>
      <c r="F4" s="13"/>
      <c r="G4" s="13"/>
    </row>
    <row r="5" spans="1:7" ht="30.75" customHeight="1">
      <c r="B5" s="56"/>
      <c r="C5" s="62" t="s">
        <v>42</v>
      </c>
      <c r="D5" s="63">
        <v>5055</v>
      </c>
      <c r="E5" s="45" t="s">
        <v>1</v>
      </c>
      <c r="F5" s="13"/>
      <c r="G5" s="13"/>
    </row>
    <row r="6" spans="1:7">
      <c r="C6" s="10"/>
      <c r="E6" s="12"/>
      <c r="F6" s="13"/>
      <c r="G6" s="13"/>
    </row>
    <row r="7" spans="1:7" s="102" customFormat="1">
      <c r="A7" s="111" t="s">
        <v>105</v>
      </c>
      <c r="B7" s="18"/>
      <c r="C7" s="82"/>
      <c r="D7" s="82"/>
      <c r="E7" s="112"/>
      <c r="F7" s="110"/>
      <c r="G7" s="112"/>
    </row>
    <row r="8" spans="1:7">
      <c r="A8" s="14"/>
      <c r="C8" s="11"/>
      <c r="D8" s="15" t="s">
        <v>31</v>
      </c>
      <c r="E8" s="16" t="s">
        <v>32</v>
      </c>
      <c r="F8" s="16" t="s">
        <v>4</v>
      </c>
    </row>
    <row r="9" spans="1:7">
      <c r="A9" s="14"/>
      <c r="C9" s="46" t="s">
        <v>2</v>
      </c>
      <c r="D9" s="10">
        <f>G92</f>
        <v>1015846</v>
      </c>
      <c r="E9" s="17">
        <f>G133</f>
        <v>73979</v>
      </c>
      <c r="F9" s="58">
        <f>SUM(D9:E9)</f>
        <v>1089825</v>
      </c>
      <c r="G9" s="11"/>
    </row>
    <row r="10" spans="1:7" ht="15" customHeight="1">
      <c r="A10" s="14"/>
      <c r="C10" s="46"/>
      <c r="D10" s="5"/>
      <c r="E10" s="17"/>
      <c r="F10" s="5"/>
      <c r="G10" s="11"/>
    </row>
    <row r="11" spans="1:7">
      <c r="A11" s="45" t="s">
        <v>30</v>
      </c>
      <c r="C11" s="12"/>
      <c r="E11" s="11"/>
      <c r="F11" s="11"/>
      <c r="G11" s="11"/>
    </row>
    <row r="12" spans="1:7">
      <c r="A12" s="2"/>
      <c r="B12" s="18"/>
      <c r="C12" s="3"/>
      <c r="D12" s="19"/>
      <c r="E12" s="19"/>
      <c r="F12" s="19"/>
      <c r="G12" s="20" t="s">
        <v>35</v>
      </c>
    </row>
    <row r="13" spans="1:7" s="109" customFormat="1" ht="25.5">
      <c r="A13" s="113"/>
      <c r="B13" s="114"/>
      <c r="C13" s="115"/>
      <c r="D13" s="116" t="s">
        <v>40</v>
      </c>
      <c r="E13" s="117" t="s">
        <v>41</v>
      </c>
      <c r="F13" s="117" t="s">
        <v>98</v>
      </c>
      <c r="G13" s="131"/>
    </row>
    <row r="14" spans="1:7" s="102" customFormat="1">
      <c r="A14" s="2"/>
      <c r="B14" s="118" t="s">
        <v>3</v>
      </c>
      <c r="C14" s="119"/>
      <c r="D14" s="120" t="s">
        <v>87</v>
      </c>
      <c r="E14" s="120" t="s">
        <v>99</v>
      </c>
      <c r="F14" s="120" t="s">
        <v>99</v>
      </c>
      <c r="G14" s="130"/>
    </row>
    <row r="15" spans="1:7" s="102" customFormat="1">
      <c r="A15" s="103"/>
      <c r="B15" s="104"/>
      <c r="C15" s="3"/>
      <c r="D15" s="105"/>
      <c r="E15" s="105"/>
      <c r="F15" s="105"/>
      <c r="G15" s="98"/>
    </row>
    <row r="16" spans="1:7">
      <c r="C16" s="21" t="s">
        <v>5</v>
      </c>
      <c r="D16" s="22"/>
      <c r="E16" s="22"/>
      <c r="F16" s="22"/>
      <c r="G16" s="22"/>
    </row>
    <row r="17" spans="1:7">
      <c r="A17" s="47" t="s">
        <v>6</v>
      </c>
      <c r="B17" s="49">
        <v>3055</v>
      </c>
      <c r="C17" s="21" t="s">
        <v>0</v>
      </c>
      <c r="E17" s="11"/>
      <c r="F17" s="11"/>
      <c r="G17" s="11"/>
    </row>
    <row r="18" spans="1:7">
      <c r="B18" s="50">
        <v>0.20100000000000001</v>
      </c>
      <c r="C18" s="21" t="s">
        <v>7</v>
      </c>
      <c r="E18" s="23"/>
      <c r="F18" s="11"/>
      <c r="G18" s="24"/>
    </row>
    <row r="19" spans="1:7">
      <c r="B19" s="48">
        <v>60</v>
      </c>
      <c r="C19" s="45" t="s">
        <v>8</v>
      </c>
      <c r="E19" s="11"/>
      <c r="F19" s="11"/>
      <c r="G19" s="11"/>
    </row>
    <row r="20" spans="1:7">
      <c r="A20" s="32"/>
      <c r="B20" s="57" t="s">
        <v>9</v>
      </c>
      <c r="C20" s="52" t="s">
        <v>10</v>
      </c>
      <c r="D20" s="92">
        <v>47269</v>
      </c>
      <c r="E20" s="92">
        <v>79339</v>
      </c>
      <c r="F20" s="92">
        <f>79339-9000</f>
        <v>70339</v>
      </c>
      <c r="G20" s="36">
        <v>70758</v>
      </c>
    </row>
    <row r="21" spans="1:7" s="1" customFormat="1">
      <c r="A21" s="80"/>
      <c r="B21" s="81" t="s">
        <v>51</v>
      </c>
      <c r="C21" s="80" t="s">
        <v>43</v>
      </c>
      <c r="D21" s="29">
        <v>2608</v>
      </c>
      <c r="E21" s="29">
        <v>2404</v>
      </c>
      <c r="F21" s="29">
        <v>2404</v>
      </c>
      <c r="G21" s="29">
        <v>1</v>
      </c>
    </row>
    <row r="22" spans="1:7" s="1" customFormat="1">
      <c r="A22" s="80"/>
      <c r="B22" s="81" t="s">
        <v>52</v>
      </c>
      <c r="C22" s="80" t="s">
        <v>44</v>
      </c>
      <c r="D22" s="26">
        <v>42606</v>
      </c>
      <c r="E22" s="29">
        <v>10293</v>
      </c>
      <c r="F22" s="29">
        <v>10293</v>
      </c>
      <c r="G22" s="29">
        <v>8763</v>
      </c>
    </row>
    <row r="23" spans="1:7" s="1" customFormat="1">
      <c r="A23" s="80"/>
      <c r="B23" s="81" t="s">
        <v>53</v>
      </c>
      <c r="C23" s="80" t="s">
        <v>45</v>
      </c>
      <c r="D23" s="26">
        <v>0</v>
      </c>
      <c r="E23" s="29">
        <v>1</v>
      </c>
      <c r="F23" s="29">
        <v>1</v>
      </c>
      <c r="G23" s="29">
        <v>1</v>
      </c>
    </row>
    <row r="24" spans="1:7" s="1" customFormat="1">
      <c r="A24" s="80"/>
      <c r="B24" s="81" t="s">
        <v>54</v>
      </c>
      <c r="C24" s="80" t="s">
        <v>46</v>
      </c>
      <c r="D24" s="26">
        <v>0</v>
      </c>
      <c r="E24" s="29">
        <v>1</v>
      </c>
      <c r="F24" s="29">
        <v>1</v>
      </c>
      <c r="G24" s="29">
        <v>1</v>
      </c>
    </row>
    <row r="25" spans="1:7">
      <c r="A25" s="32"/>
      <c r="B25" s="57" t="s">
        <v>11</v>
      </c>
      <c r="C25" s="52" t="s">
        <v>47</v>
      </c>
      <c r="D25" s="92">
        <v>207</v>
      </c>
      <c r="E25" s="92">
        <v>907</v>
      </c>
      <c r="F25" s="92">
        <v>907</v>
      </c>
      <c r="G25" s="36">
        <v>907</v>
      </c>
    </row>
    <row r="26" spans="1:7" s="1" customFormat="1">
      <c r="A26" s="80"/>
      <c r="B26" s="81" t="s">
        <v>55</v>
      </c>
      <c r="C26" s="80" t="s">
        <v>49</v>
      </c>
      <c r="D26" s="26">
        <v>0</v>
      </c>
      <c r="E26" s="29">
        <v>1</v>
      </c>
      <c r="F26" s="29">
        <f>1+4248</f>
        <v>4249</v>
      </c>
      <c r="G26" s="29">
        <v>1</v>
      </c>
    </row>
    <row r="27" spans="1:7">
      <c r="A27" s="32"/>
      <c r="B27" s="57" t="s">
        <v>12</v>
      </c>
      <c r="C27" s="52" t="s">
        <v>13</v>
      </c>
      <c r="D27" s="92">
        <v>7680</v>
      </c>
      <c r="E27" s="92">
        <v>7500</v>
      </c>
      <c r="F27" s="92">
        <v>7500</v>
      </c>
      <c r="G27" s="36">
        <v>7500</v>
      </c>
    </row>
    <row r="28" spans="1:7" ht="16.5" customHeight="1">
      <c r="A28" s="32"/>
      <c r="B28" s="57" t="s">
        <v>14</v>
      </c>
      <c r="C28" s="52" t="s">
        <v>48</v>
      </c>
      <c r="D28" s="92">
        <v>660</v>
      </c>
      <c r="E28" s="92">
        <v>660</v>
      </c>
      <c r="F28" s="92">
        <v>660</v>
      </c>
      <c r="G28" s="36">
        <v>660</v>
      </c>
    </row>
    <row r="29" spans="1:7">
      <c r="A29" s="32"/>
      <c r="B29" s="57" t="s">
        <v>81</v>
      </c>
      <c r="C29" s="52" t="s">
        <v>62</v>
      </c>
      <c r="D29" s="88">
        <v>0</v>
      </c>
      <c r="E29" s="76">
        <v>1</v>
      </c>
      <c r="F29" s="76">
        <v>1</v>
      </c>
      <c r="G29" s="36">
        <v>1</v>
      </c>
    </row>
    <row r="30" spans="1:7" s="1" customFormat="1">
      <c r="A30" s="80"/>
      <c r="B30" s="81" t="s">
        <v>56</v>
      </c>
      <c r="C30" s="80" t="s">
        <v>50</v>
      </c>
      <c r="D30" s="26">
        <v>0</v>
      </c>
      <c r="E30" s="29">
        <v>1</v>
      </c>
      <c r="F30" s="29">
        <v>1</v>
      </c>
      <c r="G30" s="29">
        <v>1</v>
      </c>
    </row>
    <row r="31" spans="1:7" s="1" customFormat="1">
      <c r="A31" s="80"/>
      <c r="B31" s="81" t="s">
        <v>65</v>
      </c>
      <c r="C31" s="80" t="s">
        <v>66</v>
      </c>
      <c r="D31" s="29">
        <v>3135</v>
      </c>
      <c r="E31" s="29">
        <v>3135</v>
      </c>
      <c r="F31" s="29">
        <v>3135</v>
      </c>
      <c r="G31" s="29">
        <v>3135</v>
      </c>
    </row>
    <row r="32" spans="1:7" s="1" customFormat="1" ht="15" customHeight="1">
      <c r="A32" s="80"/>
      <c r="B32" s="81" t="s">
        <v>63</v>
      </c>
      <c r="C32" s="80" t="s">
        <v>64</v>
      </c>
      <c r="D32" s="26">
        <v>0</v>
      </c>
      <c r="E32" s="29">
        <v>1</v>
      </c>
      <c r="F32" s="29">
        <f>1+663</f>
        <v>664</v>
      </c>
      <c r="G32" s="29">
        <v>1</v>
      </c>
    </row>
    <row r="33" spans="1:7">
      <c r="A33" s="32" t="s">
        <v>4</v>
      </c>
      <c r="B33" s="27">
        <v>60</v>
      </c>
      <c r="C33" s="25" t="s">
        <v>8</v>
      </c>
      <c r="D33" s="37">
        <f t="shared" ref="D33:G33" si="0">SUM(D20:D32)</f>
        <v>104165</v>
      </c>
      <c r="E33" s="37">
        <f t="shared" si="0"/>
        <v>104244</v>
      </c>
      <c r="F33" s="37">
        <f t="shared" si="0"/>
        <v>100155</v>
      </c>
      <c r="G33" s="37">
        <f t="shared" si="0"/>
        <v>91730</v>
      </c>
    </row>
    <row r="34" spans="1:7">
      <c r="A34" s="32"/>
      <c r="B34" s="27"/>
      <c r="C34" s="25"/>
      <c r="D34" s="38"/>
      <c r="E34" s="38"/>
      <c r="F34" s="38"/>
      <c r="G34" s="38"/>
    </row>
    <row r="35" spans="1:7">
      <c r="A35" s="32"/>
      <c r="B35" s="27">
        <v>61</v>
      </c>
      <c r="C35" s="52" t="s">
        <v>16</v>
      </c>
      <c r="D35" s="39"/>
      <c r="E35" s="39"/>
      <c r="F35" s="39"/>
      <c r="G35" s="39"/>
    </row>
    <row r="36" spans="1:7">
      <c r="A36" s="32"/>
      <c r="B36" s="57" t="s">
        <v>17</v>
      </c>
      <c r="C36" s="52" t="s">
        <v>10</v>
      </c>
      <c r="D36" s="92">
        <v>224847</v>
      </c>
      <c r="E36" s="92">
        <v>475129</v>
      </c>
      <c r="F36" s="92">
        <f>475129-12500</f>
        <v>462629</v>
      </c>
      <c r="G36" s="36">
        <v>564504</v>
      </c>
    </row>
    <row r="37" spans="1:7">
      <c r="A37" s="32"/>
      <c r="B37" s="57" t="s">
        <v>18</v>
      </c>
      <c r="C37" s="52" t="s">
        <v>19</v>
      </c>
      <c r="D37" s="92">
        <f>127509-1</f>
        <v>127508</v>
      </c>
      <c r="E37" s="92">
        <v>101880</v>
      </c>
      <c r="F37" s="92">
        <f>101880-1500</f>
        <v>100380</v>
      </c>
      <c r="G37" s="36">
        <v>67189</v>
      </c>
    </row>
    <row r="38" spans="1:7" s="1" customFormat="1">
      <c r="A38" s="80"/>
      <c r="B38" s="81" t="s">
        <v>57</v>
      </c>
      <c r="C38" s="80" t="s">
        <v>43</v>
      </c>
      <c r="D38" s="29">
        <v>6991</v>
      </c>
      <c r="E38" s="29">
        <v>14398</v>
      </c>
      <c r="F38" s="29">
        <v>14398</v>
      </c>
      <c r="G38" s="29">
        <v>1</v>
      </c>
    </row>
    <row r="39" spans="1:7" s="1" customFormat="1">
      <c r="A39" s="80"/>
      <c r="B39" s="81" t="s">
        <v>58</v>
      </c>
      <c r="C39" s="80" t="s">
        <v>44</v>
      </c>
      <c r="D39" s="29">
        <v>198479</v>
      </c>
      <c r="E39" s="29">
        <v>70894</v>
      </c>
      <c r="F39" s="29">
        <v>70894</v>
      </c>
      <c r="G39" s="29">
        <v>85766</v>
      </c>
    </row>
    <row r="40" spans="1:7" s="1" customFormat="1">
      <c r="A40" s="80"/>
      <c r="B40" s="81" t="s">
        <v>59</v>
      </c>
      <c r="C40" s="80" t="s">
        <v>45</v>
      </c>
      <c r="D40" s="26">
        <v>0</v>
      </c>
      <c r="E40" s="29">
        <v>1</v>
      </c>
      <c r="F40" s="29">
        <v>1</v>
      </c>
      <c r="G40" s="29">
        <v>1</v>
      </c>
    </row>
    <row r="41" spans="1:7" s="1" customFormat="1">
      <c r="A41" s="80"/>
      <c r="B41" s="81" t="s">
        <v>60</v>
      </c>
      <c r="C41" s="80" t="s">
        <v>46</v>
      </c>
      <c r="D41" s="26">
        <v>0</v>
      </c>
      <c r="E41" s="29">
        <v>1</v>
      </c>
      <c r="F41" s="29">
        <v>1</v>
      </c>
      <c r="G41" s="29">
        <v>1</v>
      </c>
    </row>
    <row r="42" spans="1:7">
      <c r="A42" s="32"/>
      <c r="B42" s="57" t="s">
        <v>20</v>
      </c>
      <c r="C42" s="52" t="s">
        <v>47</v>
      </c>
      <c r="D42" s="76">
        <v>360</v>
      </c>
      <c r="E42" s="41">
        <v>660</v>
      </c>
      <c r="F42" s="41">
        <v>660</v>
      </c>
      <c r="G42" s="38">
        <v>660</v>
      </c>
    </row>
    <row r="43" spans="1:7">
      <c r="A43" s="32"/>
      <c r="B43" s="57" t="s">
        <v>21</v>
      </c>
      <c r="C43" s="52" t="s">
        <v>13</v>
      </c>
      <c r="D43" s="41">
        <v>583</v>
      </c>
      <c r="E43" s="41">
        <v>583</v>
      </c>
      <c r="F43" s="41">
        <v>583</v>
      </c>
      <c r="G43" s="38">
        <v>583</v>
      </c>
    </row>
    <row r="44" spans="1:7" s="1" customFormat="1">
      <c r="A44" s="80"/>
      <c r="B44" s="81" t="s">
        <v>61</v>
      </c>
      <c r="C44" s="80" t="s">
        <v>50</v>
      </c>
      <c r="D44" s="26">
        <v>0</v>
      </c>
      <c r="E44" s="29">
        <v>1</v>
      </c>
      <c r="F44" s="29">
        <v>1</v>
      </c>
      <c r="G44" s="29">
        <v>1</v>
      </c>
    </row>
    <row r="45" spans="1:7" s="1" customFormat="1">
      <c r="A45" s="80"/>
      <c r="B45" s="81" t="s">
        <v>68</v>
      </c>
      <c r="C45" s="80" t="s">
        <v>80</v>
      </c>
      <c r="D45" s="26">
        <v>0</v>
      </c>
      <c r="E45" s="29">
        <v>15001</v>
      </c>
      <c r="F45" s="29">
        <v>15001</v>
      </c>
      <c r="G45" s="29">
        <v>3201</v>
      </c>
    </row>
    <row r="46" spans="1:7" s="4" customFormat="1" ht="15" customHeight="1">
      <c r="A46" s="27"/>
      <c r="B46" s="57" t="s">
        <v>67</v>
      </c>
      <c r="C46" s="52" t="s">
        <v>64</v>
      </c>
      <c r="D46" s="26">
        <v>0</v>
      </c>
      <c r="E46" s="29">
        <v>5001</v>
      </c>
      <c r="F46" s="29">
        <v>5001</v>
      </c>
      <c r="G46" s="38">
        <v>1601</v>
      </c>
    </row>
    <row r="47" spans="1:7">
      <c r="A47" s="32" t="s">
        <v>4</v>
      </c>
      <c r="B47" s="27">
        <v>61</v>
      </c>
      <c r="C47" s="52" t="s">
        <v>16</v>
      </c>
      <c r="D47" s="40">
        <f t="shared" ref="D47:G47" si="1">SUM(D36:D46)</f>
        <v>558768</v>
      </c>
      <c r="E47" s="40">
        <f t="shared" si="1"/>
        <v>683549</v>
      </c>
      <c r="F47" s="40">
        <f t="shared" ref="F47" si="2">SUM(F36:F46)</f>
        <v>669549</v>
      </c>
      <c r="G47" s="40">
        <f t="shared" si="1"/>
        <v>723508</v>
      </c>
    </row>
    <row r="48" spans="1:7">
      <c r="A48" s="32"/>
      <c r="B48" s="27"/>
      <c r="C48" s="25"/>
      <c r="D48" s="38"/>
      <c r="E48" s="38"/>
      <c r="F48" s="38"/>
      <c r="G48" s="38"/>
    </row>
    <row r="49" spans="1:7" ht="14.25" customHeight="1">
      <c r="A49" s="32"/>
      <c r="B49" s="27">
        <v>62</v>
      </c>
      <c r="C49" s="28" t="s">
        <v>38</v>
      </c>
      <c r="D49" s="41"/>
      <c r="E49" s="41"/>
      <c r="F49" s="41"/>
      <c r="G49" s="38"/>
    </row>
    <row r="50" spans="1:7">
      <c r="A50" s="32"/>
      <c r="B50" s="83">
        <v>60</v>
      </c>
      <c r="C50" s="30" t="s">
        <v>78</v>
      </c>
      <c r="D50" s="41"/>
      <c r="E50" s="41"/>
      <c r="F50" s="41"/>
      <c r="G50" s="29"/>
    </row>
    <row r="51" spans="1:7">
      <c r="A51" s="32"/>
      <c r="B51" s="57" t="s">
        <v>79</v>
      </c>
      <c r="C51" s="30" t="s">
        <v>80</v>
      </c>
      <c r="D51" s="29">
        <v>5000</v>
      </c>
      <c r="E51" s="29">
        <v>5000</v>
      </c>
      <c r="F51" s="29">
        <v>5000</v>
      </c>
      <c r="G51" s="93">
        <v>5000</v>
      </c>
    </row>
    <row r="52" spans="1:7">
      <c r="A52" s="32" t="s">
        <v>4</v>
      </c>
      <c r="B52" s="83">
        <v>60</v>
      </c>
      <c r="C52" s="30" t="s">
        <v>78</v>
      </c>
      <c r="D52" s="91">
        <f t="shared" ref="D52:F52" si="3">D51</f>
        <v>5000</v>
      </c>
      <c r="E52" s="91">
        <f t="shared" si="3"/>
        <v>5000</v>
      </c>
      <c r="F52" s="91">
        <f t="shared" si="3"/>
        <v>5000</v>
      </c>
      <c r="G52" s="91">
        <f>G51</f>
        <v>5000</v>
      </c>
    </row>
    <row r="53" spans="1:7" ht="18" customHeight="1">
      <c r="A53" s="97" t="s">
        <v>4</v>
      </c>
      <c r="B53" s="99">
        <v>62</v>
      </c>
      <c r="C53" s="107" t="s">
        <v>38</v>
      </c>
      <c r="D53" s="40">
        <f t="shared" ref="D53:G53" si="4">D52</f>
        <v>5000</v>
      </c>
      <c r="E53" s="40">
        <f t="shared" si="4"/>
        <v>5000</v>
      </c>
      <c r="F53" s="40">
        <f t="shared" si="4"/>
        <v>5000</v>
      </c>
      <c r="G53" s="40">
        <f t="shared" si="4"/>
        <v>5000</v>
      </c>
    </row>
    <row r="54" spans="1:7">
      <c r="A54" s="32"/>
      <c r="B54" s="27"/>
      <c r="C54" s="25"/>
      <c r="D54" s="38"/>
      <c r="E54" s="38"/>
      <c r="F54" s="38"/>
      <c r="G54" s="38"/>
    </row>
    <row r="55" spans="1:7" s="4" customFormat="1">
      <c r="A55" s="32"/>
      <c r="B55" s="27">
        <v>63</v>
      </c>
      <c r="C55" s="25" t="s">
        <v>36</v>
      </c>
      <c r="D55" s="42"/>
      <c r="E55" s="42"/>
      <c r="F55" s="42"/>
      <c r="G55" s="42"/>
    </row>
    <row r="56" spans="1:7" s="4" customFormat="1">
      <c r="A56" s="32"/>
      <c r="B56" s="57" t="s">
        <v>23</v>
      </c>
      <c r="C56" s="25" t="s">
        <v>62</v>
      </c>
      <c r="D56" s="94">
        <v>85000</v>
      </c>
      <c r="E56" s="94">
        <v>65000</v>
      </c>
      <c r="F56" s="94">
        <v>65000</v>
      </c>
      <c r="G56" s="43">
        <v>40000</v>
      </c>
    </row>
    <row r="57" spans="1:7">
      <c r="A57" s="32" t="s">
        <v>4</v>
      </c>
      <c r="B57" s="27">
        <v>63</v>
      </c>
      <c r="C57" s="25" t="s">
        <v>34</v>
      </c>
      <c r="D57" s="94">
        <f t="shared" ref="D57:G57" si="5">SUM(D56:D56)</f>
        <v>85000</v>
      </c>
      <c r="E57" s="94">
        <f t="shared" si="5"/>
        <v>65000</v>
      </c>
      <c r="F57" s="94">
        <f t="shared" si="5"/>
        <v>65000</v>
      </c>
      <c r="G57" s="94">
        <f t="shared" si="5"/>
        <v>40000</v>
      </c>
    </row>
    <row r="58" spans="1:7">
      <c r="A58" s="32"/>
      <c r="B58" s="27"/>
      <c r="C58" s="25"/>
      <c r="D58" s="41"/>
      <c r="E58" s="41"/>
      <c r="F58" s="41"/>
      <c r="G58" s="38"/>
    </row>
    <row r="59" spans="1:7" s="4" customFormat="1">
      <c r="A59" s="32"/>
      <c r="B59" s="27">
        <v>64</v>
      </c>
      <c r="C59" s="25" t="s">
        <v>24</v>
      </c>
      <c r="D59" s="42"/>
      <c r="E59" s="42"/>
      <c r="F59" s="42"/>
      <c r="G59" s="42"/>
    </row>
    <row r="60" spans="1:7">
      <c r="A60" s="32"/>
      <c r="B60" s="57" t="s">
        <v>25</v>
      </c>
      <c r="C60" s="28" t="s">
        <v>71</v>
      </c>
      <c r="D60" s="90">
        <v>0</v>
      </c>
      <c r="E60" s="93">
        <v>1550</v>
      </c>
      <c r="F60" s="93">
        <v>1550</v>
      </c>
      <c r="G60" s="93">
        <v>5000</v>
      </c>
    </row>
    <row r="61" spans="1:7">
      <c r="A61" s="32" t="s">
        <v>4</v>
      </c>
      <c r="B61" s="27">
        <v>64</v>
      </c>
      <c r="C61" s="25" t="s">
        <v>24</v>
      </c>
      <c r="D61" s="90">
        <f t="shared" ref="D61:G61" si="6">SUM(D60:D60)</f>
        <v>0</v>
      </c>
      <c r="E61" s="93">
        <f t="shared" si="6"/>
        <v>1550</v>
      </c>
      <c r="F61" s="93">
        <f t="shared" ref="F61" si="7">SUM(F60:F60)</f>
        <v>1550</v>
      </c>
      <c r="G61" s="93">
        <f t="shared" si="6"/>
        <v>5000</v>
      </c>
    </row>
    <row r="62" spans="1:7">
      <c r="A62" s="32"/>
      <c r="B62" s="27"/>
      <c r="C62" s="25"/>
      <c r="D62" s="41"/>
      <c r="E62" s="41"/>
      <c r="F62" s="41"/>
      <c r="G62" s="38"/>
    </row>
    <row r="63" spans="1:7">
      <c r="A63" s="32"/>
      <c r="B63" s="27">
        <v>65</v>
      </c>
      <c r="C63" s="25" t="s">
        <v>69</v>
      </c>
      <c r="D63" s="41"/>
      <c r="E63" s="41"/>
      <c r="F63" s="41"/>
      <c r="G63" s="38"/>
    </row>
    <row r="64" spans="1:7">
      <c r="A64" s="32"/>
      <c r="B64" s="27" t="s">
        <v>70</v>
      </c>
      <c r="C64" s="25" t="s">
        <v>50</v>
      </c>
      <c r="D64" s="29">
        <v>100000</v>
      </c>
      <c r="E64" s="29">
        <v>100000</v>
      </c>
      <c r="F64" s="29">
        <v>100000</v>
      </c>
      <c r="G64" s="43">
        <v>100000</v>
      </c>
    </row>
    <row r="65" spans="1:7">
      <c r="A65" s="32" t="s">
        <v>4</v>
      </c>
      <c r="B65" s="27">
        <v>65</v>
      </c>
      <c r="C65" s="25" t="s">
        <v>69</v>
      </c>
      <c r="D65" s="91">
        <f t="shared" ref="D65:G65" si="8">D64</f>
        <v>100000</v>
      </c>
      <c r="E65" s="91">
        <f t="shared" si="8"/>
        <v>100000</v>
      </c>
      <c r="F65" s="91">
        <f t="shared" ref="F65" si="9">F64</f>
        <v>100000</v>
      </c>
      <c r="G65" s="40">
        <f t="shared" si="8"/>
        <v>100000</v>
      </c>
    </row>
    <row r="66" spans="1:7">
      <c r="A66" s="32"/>
      <c r="B66" s="27"/>
      <c r="C66" s="25"/>
      <c r="D66" s="86"/>
      <c r="E66" s="86"/>
      <c r="F66" s="86"/>
      <c r="G66" s="84"/>
    </row>
    <row r="67" spans="1:7">
      <c r="A67" s="32"/>
      <c r="B67" s="27">
        <v>66</v>
      </c>
      <c r="C67" s="28" t="s">
        <v>113</v>
      </c>
      <c r="D67" s="29"/>
      <c r="E67" s="29"/>
      <c r="F67" s="29"/>
      <c r="G67" s="41"/>
    </row>
    <row r="68" spans="1:7">
      <c r="A68" s="32"/>
      <c r="B68" s="27" t="s">
        <v>82</v>
      </c>
      <c r="C68" s="52" t="s">
        <v>83</v>
      </c>
      <c r="D68" s="29">
        <v>22500</v>
      </c>
      <c r="E68" s="29">
        <v>22500</v>
      </c>
      <c r="F68" s="29">
        <v>22500</v>
      </c>
      <c r="G68" s="29">
        <v>22500</v>
      </c>
    </row>
    <row r="69" spans="1:7">
      <c r="A69" s="32" t="s">
        <v>4</v>
      </c>
      <c r="B69" s="27">
        <v>66</v>
      </c>
      <c r="C69" s="28" t="s">
        <v>113</v>
      </c>
      <c r="D69" s="91">
        <f t="shared" ref="D69:G69" si="10">D68</f>
        <v>22500</v>
      </c>
      <c r="E69" s="91">
        <f t="shared" si="10"/>
        <v>22500</v>
      </c>
      <c r="F69" s="91">
        <f t="shared" ref="F69" si="11">F68</f>
        <v>22500</v>
      </c>
      <c r="G69" s="91">
        <f t="shared" si="10"/>
        <v>22500</v>
      </c>
    </row>
    <row r="70" spans="1:7">
      <c r="A70" s="32"/>
      <c r="B70" s="27"/>
      <c r="C70" s="28"/>
      <c r="D70" s="95"/>
      <c r="E70" s="86"/>
      <c r="F70" s="86"/>
      <c r="G70" s="86"/>
    </row>
    <row r="71" spans="1:7">
      <c r="A71" s="32"/>
      <c r="B71" s="27">
        <v>67</v>
      </c>
      <c r="C71" s="28" t="s">
        <v>88</v>
      </c>
      <c r="D71" s="29"/>
      <c r="E71" s="29"/>
      <c r="F71" s="29"/>
      <c r="G71" s="41"/>
    </row>
    <row r="72" spans="1:7">
      <c r="A72" s="32"/>
      <c r="B72" s="27" t="s">
        <v>89</v>
      </c>
      <c r="C72" s="52" t="s">
        <v>83</v>
      </c>
      <c r="D72" s="29">
        <v>1500</v>
      </c>
      <c r="E72" s="26">
        <v>0</v>
      </c>
      <c r="F72" s="26">
        <v>0</v>
      </c>
      <c r="G72" s="26">
        <v>0</v>
      </c>
    </row>
    <row r="73" spans="1:7">
      <c r="A73" s="32" t="s">
        <v>4</v>
      </c>
      <c r="B73" s="27">
        <v>67</v>
      </c>
      <c r="C73" s="28" t="s">
        <v>88</v>
      </c>
      <c r="D73" s="91">
        <f t="shared" ref="D73:G73" si="12">D72</f>
        <v>1500</v>
      </c>
      <c r="E73" s="89">
        <f t="shared" si="12"/>
        <v>0</v>
      </c>
      <c r="F73" s="89">
        <f t="shared" ref="F73" si="13">F72</f>
        <v>0</v>
      </c>
      <c r="G73" s="89">
        <f t="shared" si="12"/>
        <v>0</v>
      </c>
    </row>
    <row r="74" spans="1:7">
      <c r="A74" s="32"/>
      <c r="B74" s="27"/>
      <c r="C74" s="28"/>
      <c r="D74" s="95"/>
      <c r="E74" s="95"/>
      <c r="F74" s="95"/>
      <c r="G74" s="86"/>
    </row>
    <row r="75" spans="1:7">
      <c r="A75" s="32"/>
      <c r="B75" s="27">
        <v>68</v>
      </c>
      <c r="C75" s="28" t="s">
        <v>112</v>
      </c>
      <c r="D75" s="29"/>
      <c r="E75" s="29"/>
      <c r="F75" s="29"/>
      <c r="G75" s="41"/>
    </row>
    <row r="76" spans="1:7">
      <c r="A76" s="32"/>
      <c r="B76" s="27" t="s">
        <v>93</v>
      </c>
      <c r="C76" s="52" t="s">
        <v>83</v>
      </c>
      <c r="D76" s="29">
        <v>10000</v>
      </c>
      <c r="E76" s="29">
        <v>19300</v>
      </c>
      <c r="F76" s="29">
        <v>19300</v>
      </c>
      <c r="G76" s="29">
        <v>7500</v>
      </c>
    </row>
    <row r="77" spans="1:7">
      <c r="A77" s="32" t="s">
        <v>4</v>
      </c>
      <c r="B77" s="27">
        <v>68</v>
      </c>
      <c r="C77" s="28" t="s">
        <v>112</v>
      </c>
      <c r="D77" s="91">
        <f t="shared" ref="D77:G77" si="14">D76</f>
        <v>10000</v>
      </c>
      <c r="E77" s="91">
        <f t="shared" si="14"/>
        <v>19300</v>
      </c>
      <c r="F77" s="91">
        <f t="shared" si="14"/>
        <v>19300</v>
      </c>
      <c r="G77" s="91">
        <f t="shared" si="14"/>
        <v>7500</v>
      </c>
    </row>
    <row r="78" spans="1:7">
      <c r="A78" s="32"/>
      <c r="B78" s="27"/>
      <c r="C78" s="28"/>
      <c r="D78" s="95"/>
      <c r="E78" s="95"/>
      <c r="F78" s="95"/>
      <c r="G78" s="86"/>
    </row>
    <row r="79" spans="1:7" ht="12.75" customHeight="1">
      <c r="A79" s="32"/>
      <c r="B79" s="27">
        <v>69</v>
      </c>
      <c r="C79" s="28" t="s">
        <v>101</v>
      </c>
      <c r="D79" s="29"/>
      <c r="E79" s="29"/>
      <c r="F79" s="29"/>
      <c r="G79" s="41"/>
    </row>
    <row r="80" spans="1:7">
      <c r="A80" s="32"/>
      <c r="B80" s="27" t="s">
        <v>100</v>
      </c>
      <c r="C80" s="52" t="s">
        <v>83</v>
      </c>
      <c r="D80" s="26">
        <v>0</v>
      </c>
      <c r="E80" s="29">
        <v>15000</v>
      </c>
      <c r="F80" s="29">
        <v>15000</v>
      </c>
      <c r="G80" s="29">
        <v>15000</v>
      </c>
    </row>
    <row r="81" spans="1:7" ht="17.25" customHeight="1">
      <c r="A81" s="32" t="s">
        <v>4</v>
      </c>
      <c r="B81" s="27">
        <v>69</v>
      </c>
      <c r="C81" s="28" t="s">
        <v>101</v>
      </c>
      <c r="D81" s="89">
        <f t="shared" ref="D81:G81" si="15">D80</f>
        <v>0</v>
      </c>
      <c r="E81" s="91">
        <f t="shared" si="15"/>
        <v>15000</v>
      </c>
      <c r="F81" s="91">
        <f t="shared" si="15"/>
        <v>15000</v>
      </c>
      <c r="G81" s="91">
        <f t="shared" si="15"/>
        <v>15000</v>
      </c>
    </row>
    <row r="82" spans="1:7">
      <c r="A82" s="32"/>
      <c r="B82" s="27"/>
      <c r="C82" s="28"/>
      <c r="D82" s="95"/>
      <c r="E82" s="95"/>
      <c r="F82" s="95"/>
      <c r="G82" s="86"/>
    </row>
    <row r="83" spans="1:7">
      <c r="A83" s="32"/>
      <c r="B83" s="27">
        <v>70</v>
      </c>
      <c r="C83" s="28" t="s">
        <v>106</v>
      </c>
      <c r="D83" s="29"/>
      <c r="E83" s="29"/>
      <c r="F83" s="29"/>
      <c r="G83" s="41"/>
    </row>
    <row r="84" spans="1:7">
      <c r="A84" s="32"/>
      <c r="B84" s="27" t="s">
        <v>107</v>
      </c>
      <c r="C84" s="52" t="s">
        <v>83</v>
      </c>
      <c r="D84" s="26">
        <v>0</v>
      </c>
      <c r="E84" s="26">
        <v>0</v>
      </c>
      <c r="F84" s="26">
        <v>0</v>
      </c>
      <c r="G84" s="29">
        <v>3970</v>
      </c>
    </row>
    <row r="85" spans="1:7">
      <c r="A85" s="32" t="s">
        <v>4</v>
      </c>
      <c r="B85" s="27">
        <v>70</v>
      </c>
      <c r="C85" s="28" t="s">
        <v>106</v>
      </c>
      <c r="D85" s="89">
        <f t="shared" ref="D85:G85" si="16">D84</f>
        <v>0</v>
      </c>
      <c r="E85" s="89">
        <f t="shared" si="16"/>
        <v>0</v>
      </c>
      <c r="F85" s="89">
        <f t="shared" si="16"/>
        <v>0</v>
      </c>
      <c r="G85" s="91">
        <f t="shared" si="16"/>
        <v>3970</v>
      </c>
    </row>
    <row r="86" spans="1:7">
      <c r="A86" s="32"/>
      <c r="B86" s="27"/>
      <c r="C86" s="28"/>
      <c r="D86" s="95"/>
      <c r="E86" s="95"/>
      <c r="F86" s="95"/>
      <c r="G86" s="86"/>
    </row>
    <row r="87" spans="1:7" s="102" customFormat="1">
      <c r="A87" s="80"/>
      <c r="B87" s="108" t="s">
        <v>109</v>
      </c>
      <c r="C87" s="80" t="s">
        <v>108</v>
      </c>
      <c r="D87" s="29"/>
      <c r="E87" s="29"/>
      <c r="F87" s="29"/>
      <c r="G87" s="29"/>
    </row>
    <row r="88" spans="1:7" s="102" customFormat="1">
      <c r="A88" s="80"/>
      <c r="B88" s="81" t="s">
        <v>110</v>
      </c>
      <c r="C88" s="80" t="s">
        <v>64</v>
      </c>
      <c r="D88" s="26">
        <v>0</v>
      </c>
      <c r="E88" s="26">
        <v>0</v>
      </c>
      <c r="F88" s="26">
        <v>0</v>
      </c>
      <c r="G88" s="29">
        <v>1638</v>
      </c>
    </row>
    <row r="89" spans="1:7" s="102" customFormat="1">
      <c r="A89" s="80" t="s">
        <v>4</v>
      </c>
      <c r="B89" s="108" t="s">
        <v>109</v>
      </c>
      <c r="C89" s="80" t="s">
        <v>108</v>
      </c>
      <c r="D89" s="89">
        <f>D88</f>
        <v>0</v>
      </c>
      <c r="E89" s="89">
        <f t="shared" ref="E89:G89" si="17">E88</f>
        <v>0</v>
      </c>
      <c r="F89" s="89">
        <f t="shared" si="17"/>
        <v>0</v>
      </c>
      <c r="G89" s="91">
        <f t="shared" si="17"/>
        <v>1638</v>
      </c>
    </row>
    <row r="90" spans="1:7">
      <c r="A90" s="32" t="s">
        <v>4</v>
      </c>
      <c r="B90" s="51">
        <v>0.20100000000000001</v>
      </c>
      <c r="C90" s="33" t="s">
        <v>7</v>
      </c>
      <c r="D90" s="37">
        <f t="shared" ref="D90:G90" si="18">D61+D57+D47+D33+D53+D65+D69+D73+D77+D81+D85+D89</f>
        <v>886933</v>
      </c>
      <c r="E90" s="37">
        <f t="shared" si="18"/>
        <v>1016143</v>
      </c>
      <c r="F90" s="37">
        <f t="shared" si="18"/>
        <v>998054</v>
      </c>
      <c r="G90" s="37">
        <f t="shared" si="18"/>
        <v>1015846</v>
      </c>
    </row>
    <row r="91" spans="1:7">
      <c r="A91" s="52" t="s">
        <v>4</v>
      </c>
      <c r="B91" s="53">
        <v>3055</v>
      </c>
      <c r="C91" s="33" t="s">
        <v>0</v>
      </c>
      <c r="D91" s="37">
        <f t="shared" ref="D91:F91" si="19">D90</f>
        <v>886933</v>
      </c>
      <c r="E91" s="37">
        <f t="shared" si="19"/>
        <v>1016143</v>
      </c>
      <c r="F91" s="37">
        <f t="shared" si="19"/>
        <v>998054</v>
      </c>
      <c r="G91" s="37">
        <f t="shared" ref="G91:G92" si="20">G90</f>
        <v>1015846</v>
      </c>
    </row>
    <row r="92" spans="1:7">
      <c r="A92" s="54" t="s">
        <v>4</v>
      </c>
      <c r="B92" s="55"/>
      <c r="C92" s="34" t="s">
        <v>5</v>
      </c>
      <c r="D92" s="37">
        <f>D91</f>
        <v>886933</v>
      </c>
      <c r="E92" s="37">
        <f t="shared" ref="E92:F92" si="21">E91</f>
        <v>1016143</v>
      </c>
      <c r="F92" s="37">
        <f t="shared" si="21"/>
        <v>998054</v>
      </c>
      <c r="G92" s="37">
        <f t="shared" si="20"/>
        <v>1015846</v>
      </c>
    </row>
    <row r="93" spans="1:7">
      <c r="A93" s="32"/>
      <c r="B93" s="27"/>
      <c r="C93" s="33"/>
      <c r="D93" s="38"/>
      <c r="E93" s="38"/>
      <c r="F93" s="38"/>
      <c r="G93" s="38"/>
    </row>
    <row r="94" spans="1:7" s="73" customFormat="1">
      <c r="A94" s="71" t="s">
        <v>6</v>
      </c>
      <c r="B94" s="72">
        <v>5055</v>
      </c>
      <c r="C94" s="33" t="s">
        <v>1</v>
      </c>
      <c r="D94" s="39"/>
      <c r="E94" s="39"/>
      <c r="F94" s="39"/>
      <c r="G94" s="39"/>
    </row>
    <row r="95" spans="1:7" s="59" customFormat="1">
      <c r="B95" s="64">
        <v>0.10199999999999999</v>
      </c>
      <c r="C95" s="65" t="s">
        <v>27</v>
      </c>
      <c r="D95" s="66"/>
      <c r="E95" s="66"/>
      <c r="F95" s="66"/>
      <c r="G95" s="66"/>
    </row>
    <row r="96" spans="1:7" s="31" customFormat="1">
      <c r="A96" s="59"/>
      <c r="B96" s="67">
        <v>61</v>
      </c>
      <c r="C96" s="61" t="s">
        <v>28</v>
      </c>
      <c r="D96" s="66"/>
      <c r="E96" s="66"/>
      <c r="F96" s="66"/>
      <c r="G96" s="66"/>
    </row>
    <row r="97" spans="1:7" s="31" customFormat="1">
      <c r="A97" s="59"/>
      <c r="B97" s="67" t="s">
        <v>22</v>
      </c>
      <c r="C97" s="61" t="s">
        <v>15</v>
      </c>
      <c r="D97" s="29">
        <v>50000</v>
      </c>
      <c r="E97" s="29">
        <v>50802</v>
      </c>
      <c r="F97" s="29">
        <v>50802</v>
      </c>
      <c r="G97" s="74">
        <v>50000</v>
      </c>
    </row>
    <row r="98" spans="1:7" s="31" customFormat="1">
      <c r="A98" s="59" t="s">
        <v>4</v>
      </c>
      <c r="B98" s="67">
        <v>61</v>
      </c>
      <c r="C98" s="61" t="s">
        <v>28</v>
      </c>
      <c r="D98" s="79">
        <f t="shared" ref="D98:G98" si="22">SUM(D97:D97)</f>
        <v>50000</v>
      </c>
      <c r="E98" s="79">
        <f t="shared" si="22"/>
        <v>50802</v>
      </c>
      <c r="F98" s="79">
        <f t="shared" si="22"/>
        <v>50802</v>
      </c>
      <c r="G98" s="79">
        <f t="shared" si="22"/>
        <v>50000</v>
      </c>
    </row>
    <row r="99" spans="1:7" s="31" customFormat="1">
      <c r="A99" s="59" t="s">
        <v>4</v>
      </c>
      <c r="B99" s="64">
        <v>0.10199999999999999</v>
      </c>
      <c r="C99" s="65" t="s">
        <v>27</v>
      </c>
      <c r="D99" s="79">
        <f t="shared" ref="D99:F99" si="23">D98</f>
        <v>50000</v>
      </c>
      <c r="E99" s="79">
        <f t="shared" si="23"/>
        <v>50802</v>
      </c>
      <c r="F99" s="79">
        <f t="shared" si="23"/>
        <v>50802</v>
      </c>
      <c r="G99" s="75">
        <f>G98</f>
        <v>50000</v>
      </c>
    </row>
    <row r="100" spans="1:7" s="31" customFormat="1">
      <c r="A100" s="59"/>
      <c r="B100" s="64"/>
      <c r="C100" s="65"/>
      <c r="D100" s="78"/>
      <c r="E100" s="78"/>
      <c r="F100" s="78"/>
      <c r="G100" s="74"/>
    </row>
    <row r="101" spans="1:7" s="31" customFormat="1">
      <c r="A101" s="100"/>
      <c r="B101" s="64">
        <v>0.10299999999999999</v>
      </c>
      <c r="C101" s="65" t="s">
        <v>102</v>
      </c>
      <c r="D101" s="78"/>
      <c r="E101" s="78"/>
      <c r="F101" s="78"/>
      <c r="G101" s="74"/>
    </row>
    <row r="102" spans="1:7" s="31" customFormat="1" ht="25.5">
      <c r="A102" s="27"/>
      <c r="B102" s="101">
        <v>66</v>
      </c>
      <c r="C102" s="60" t="s">
        <v>103</v>
      </c>
      <c r="D102" s="78"/>
      <c r="E102" s="78"/>
      <c r="F102" s="78"/>
      <c r="G102" s="74"/>
    </row>
    <row r="103" spans="1:7" s="31" customFormat="1">
      <c r="A103" s="59"/>
      <c r="B103" s="67" t="s">
        <v>104</v>
      </c>
      <c r="C103" s="61" t="s">
        <v>75</v>
      </c>
      <c r="D103" s="29">
        <v>80000</v>
      </c>
      <c r="E103" s="26">
        <v>0</v>
      </c>
      <c r="F103" s="26">
        <v>0</v>
      </c>
      <c r="G103" s="26">
        <v>0</v>
      </c>
    </row>
    <row r="104" spans="1:7" s="31" customFormat="1" ht="25.5">
      <c r="A104" s="32" t="s">
        <v>4</v>
      </c>
      <c r="B104" s="101">
        <v>66</v>
      </c>
      <c r="C104" s="28" t="s">
        <v>103</v>
      </c>
      <c r="D104" s="91">
        <f t="shared" ref="D104:G105" si="24">D103</f>
        <v>80000</v>
      </c>
      <c r="E104" s="89">
        <f t="shared" si="24"/>
        <v>0</v>
      </c>
      <c r="F104" s="89">
        <f t="shared" si="24"/>
        <v>0</v>
      </c>
      <c r="G104" s="89">
        <f t="shared" si="24"/>
        <v>0</v>
      </c>
    </row>
    <row r="105" spans="1:7" s="31" customFormat="1">
      <c r="A105" s="68" t="s">
        <v>4</v>
      </c>
      <c r="B105" s="96">
        <v>0.10299999999999999</v>
      </c>
      <c r="C105" s="70" t="s">
        <v>102</v>
      </c>
      <c r="D105" s="91">
        <f t="shared" si="24"/>
        <v>80000</v>
      </c>
      <c r="E105" s="89">
        <f t="shared" si="24"/>
        <v>0</v>
      </c>
      <c r="F105" s="89">
        <f t="shared" si="24"/>
        <v>0</v>
      </c>
      <c r="G105" s="89">
        <f t="shared" si="24"/>
        <v>0</v>
      </c>
    </row>
    <row r="106" spans="1:7" s="31" customFormat="1">
      <c r="A106" s="59"/>
      <c r="B106" s="64"/>
      <c r="C106" s="65"/>
      <c r="D106" s="78"/>
      <c r="E106" s="78"/>
      <c r="F106" s="78"/>
      <c r="G106" s="74"/>
    </row>
    <row r="107" spans="1:7" s="31" customFormat="1">
      <c r="A107" s="59"/>
      <c r="B107" s="64">
        <v>0.8</v>
      </c>
      <c r="C107" s="65" t="s">
        <v>72</v>
      </c>
      <c r="D107" s="66"/>
      <c r="E107" s="66"/>
      <c r="F107" s="66"/>
      <c r="G107" s="66"/>
    </row>
    <row r="108" spans="1:7" s="31" customFormat="1">
      <c r="A108" s="59"/>
      <c r="B108" s="67">
        <v>61</v>
      </c>
      <c r="C108" s="61" t="s">
        <v>73</v>
      </c>
      <c r="D108" s="66"/>
      <c r="E108" s="66"/>
      <c r="F108" s="66"/>
      <c r="G108" s="66"/>
    </row>
    <row r="109" spans="1:7" s="31" customFormat="1">
      <c r="A109" s="59"/>
      <c r="B109" s="77" t="s">
        <v>74</v>
      </c>
      <c r="C109" s="61" t="s">
        <v>75</v>
      </c>
      <c r="D109" s="26">
        <v>0</v>
      </c>
      <c r="E109" s="26">
        <v>0</v>
      </c>
      <c r="F109" s="26">
        <v>0</v>
      </c>
      <c r="G109" s="29">
        <v>12500</v>
      </c>
    </row>
    <row r="110" spans="1:7" s="59" customFormat="1">
      <c r="A110" s="59" t="s">
        <v>4</v>
      </c>
      <c r="B110" s="67">
        <v>61</v>
      </c>
      <c r="C110" s="61" t="s">
        <v>73</v>
      </c>
      <c r="D110" s="89">
        <f t="shared" ref="D110:G110" si="25">D109</f>
        <v>0</v>
      </c>
      <c r="E110" s="89">
        <f t="shared" si="25"/>
        <v>0</v>
      </c>
      <c r="F110" s="89">
        <f t="shared" si="25"/>
        <v>0</v>
      </c>
      <c r="G110" s="91">
        <f t="shared" si="25"/>
        <v>12500</v>
      </c>
    </row>
    <row r="111" spans="1:7" s="31" customFormat="1">
      <c r="A111" s="59"/>
      <c r="B111" s="67"/>
      <c r="C111" s="61"/>
      <c r="D111" s="78"/>
      <c r="E111" s="78"/>
      <c r="F111" s="78"/>
      <c r="G111" s="78"/>
    </row>
    <row r="112" spans="1:7" s="31" customFormat="1">
      <c r="A112" s="59"/>
      <c r="B112" s="67">
        <v>62</v>
      </c>
      <c r="C112" s="61" t="s">
        <v>76</v>
      </c>
      <c r="D112" s="78"/>
      <c r="E112" s="78"/>
      <c r="F112" s="78"/>
      <c r="G112" s="78"/>
    </row>
    <row r="113" spans="1:7" s="31" customFormat="1">
      <c r="A113" s="59"/>
      <c r="B113" s="77" t="s">
        <v>77</v>
      </c>
      <c r="C113" s="61" t="s">
        <v>75</v>
      </c>
      <c r="D113" s="26">
        <v>0</v>
      </c>
      <c r="E113" s="26">
        <v>0</v>
      </c>
      <c r="F113" s="26">
        <v>0</v>
      </c>
      <c r="G113" s="29">
        <v>2500</v>
      </c>
    </row>
    <row r="114" spans="1:7" s="31" customFormat="1">
      <c r="A114" s="59" t="s">
        <v>4</v>
      </c>
      <c r="B114" s="67">
        <v>62</v>
      </c>
      <c r="C114" s="61" t="s">
        <v>76</v>
      </c>
      <c r="D114" s="89">
        <f t="shared" ref="D114:G114" si="26">D113</f>
        <v>0</v>
      </c>
      <c r="E114" s="89">
        <f t="shared" si="26"/>
        <v>0</v>
      </c>
      <c r="F114" s="89">
        <f t="shared" si="26"/>
        <v>0</v>
      </c>
      <c r="G114" s="91">
        <f t="shared" si="26"/>
        <v>2500</v>
      </c>
    </row>
    <row r="115" spans="1:7" s="31" customFormat="1">
      <c r="A115" s="59"/>
      <c r="B115" s="67"/>
      <c r="C115" s="61"/>
      <c r="D115" s="78"/>
      <c r="E115" s="78"/>
      <c r="F115" s="78"/>
      <c r="G115" s="78"/>
    </row>
    <row r="116" spans="1:7" s="31" customFormat="1">
      <c r="A116" s="59"/>
      <c r="B116" s="67">
        <v>63</v>
      </c>
      <c r="C116" s="61" t="s">
        <v>84</v>
      </c>
      <c r="D116" s="78"/>
      <c r="E116" s="78"/>
      <c r="F116" s="78"/>
      <c r="G116" s="78"/>
    </row>
    <row r="117" spans="1:7" s="31" customFormat="1">
      <c r="A117" s="59"/>
      <c r="B117" s="77" t="s">
        <v>85</v>
      </c>
      <c r="C117" s="61" t="s">
        <v>15</v>
      </c>
      <c r="D117" s="29">
        <v>802</v>
      </c>
      <c r="E117" s="26">
        <v>0</v>
      </c>
      <c r="F117" s="26">
        <v>0</v>
      </c>
      <c r="G117" s="29">
        <v>1979</v>
      </c>
    </row>
    <row r="118" spans="1:7" s="31" customFormat="1">
      <c r="A118" s="59" t="s">
        <v>4</v>
      </c>
      <c r="B118" s="67">
        <v>63</v>
      </c>
      <c r="C118" s="61" t="s">
        <v>84</v>
      </c>
      <c r="D118" s="91">
        <f t="shared" ref="D118:G118" si="27">D117</f>
        <v>802</v>
      </c>
      <c r="E118" s="89">
        <f t="shared" si="27"/>
        <v>0</v>
      </c>
      <c r="F118" s="89">
        <f t="shared" si="27"/>
        <v>0</v>
      </c>
      <c r="G118" s="91">
        <f t="shared" si="27"/>
        <v>1979</v>
      </c>
    </row>
    <row r="119" spans="1:7" s="31" customFormat="1">
      <c r="A119" s="59"/>
      <c r="B119" s="67"/>
      <c r="C119" s="61"/>
      <c r="D119" s="95"/>
      <c r="E119" s="86"/>
      <c r="F119" s="86"/>
      <c r="G119" s="86"/>
    </row>
    <row r="120" spans="1:7" s="31" customFormat="1">
      <c r="A120" s="59"/>
      <c r="B120" s="67">
        <v>64</v>
      </c>
      <c r="C120" s="61" t="s">
        <v>90</v>
      </c>
      <c r="D120" s="26"/>
      <c r="E120" s="29"/>
      <c r="F120" s="29"/>
      <c r="G120" s="29"/>
    </row>
    <row r="121" spans="1:7" s="31" customFormat="1">
      <c r="A121" s="59"/>
      <c r="B121" s="67" t="s">
        <v>91</v>
      </c>
      <c r="C121" s="61" t="s">
        <v>92</v>
      </c>
      <c r="D121" s="29">
        <v>3500</v>
      </c>
      <c r="E121" s="29">
        <v>5000</v>
      </c>
      <c r="F121" s="29">
        <v>5000</v>
      </c>
      <c r="G121" s="26">
        <v>0</v>
      </c>
    </row>
    <row r="122" spans="1:7" s="31" customFormat="1">
      <c r="A122" s="59" t="s">
        <v>4</v>
      </c>
      <c r="B122" s="67">
        <v>64</v>
      </c>
      <c r="C122" s="61" t="s">
        <v>90</v>
      </c>
      <c r="D122" s="91">
        <f t="shared" ref="D122:G122" si="28">D121</f>
        <v>3500</v>
      </c>
      <c r="E122" s="91">
        <f t="shared" si="28"/>
        <v>5000</v>
      </c>
      <c r="F122" s="91">
        <f t="shared" si="28"/>
        <v>5000</v>
      </c>
      <c r="G122" s="89">
        <f t="shared" si="28"/>
        <v>0</v>
      </c>
    </row>
    <row r="123" spans="1:7" s="31" customFormat="1">
      <c r="A123" s="59"/>
      <c r="B123" s="67"/>
      <c r="C123" s="61"/>
      <c r="D123" s="95"/>
      <c r="E123" s="95"/>
      <c r="F123" s="95"/>
      <c r="G123" s="86"/>
    </row>
    <row r="124" spans="1:7" s="31" customFormat="1">
      <c r="A124" s="59"/>
      <c r="B124" s="67">
        <v>65</v>
      </c>
      <c r="C124" s="61" t="s">
        <v>94</v>
      </c>
      <c r="D124" s="26"/>
      <c r="E124" s="29"/>
      <c r="F124" s="29"/>
      <c r="G124" s="29"/>
    </row>
    <row r="125" spans="1:7" s="31" customFormat="1">
      <c r="A125" s="59"/>
      <c r="B125" s="67" t="s">
        <v>95</v>
      </c>
      <c r="C125" s="61" t="s">
        <v>96</v>
      </c>
      <c r="D125" s="29">
        <v>5999</v>
      </c>
      <c r="E125" s="26">
        <v>0</v>
      </c>
      <c r="F125" s="26">
        <v>0</v>
      </c>
      <c r="G125" s="26">
        <v>0</v>
      </c>
    </row>
    <row r="126" spans="1:7" s="31" customFormat="1">
      <c r="A126" s="59" t="s">
        <v>4</v>
      </c>
      <c r="B126" s="67">
        <v>65</v>
      </c>
      <c r="C126" s="61" t="s">
        <v>94</v>
      </c>
      <c r="D126" s="91">
        <f t="shared" ref="D126:G126" si="29">D125</f>
        <v>5999</v>
      </c>
      <c r="E126" s="89">
        <f t="shared" si="29"/>
        <v>0</v>
      </c>
      <c r="F126" s="89">
        <f t="shared" si="29"/>
        <v>0</v>
      </c>
      <c r="G126" s="89">
        <f t="shared" si="29"/>
        <v>0</v>
      </c>
    </row>
    <row r="127" spans="1:7" s="31" customFormat="1">
      <c r="A127" s="59"/>
      <c r="B127" s="67"/>
      <c r="C127" s="61"/>
      <c r="D127" s="95"/>
      <c r="E127" s="86"/>
      <c r="F127" s="86"/>
      <c r="G127" s="95"/>
    </row>
    <row r="128" spans="1:7" s="31" customFormat="1">
      <c r="A128" s="59"/>
      <c r="B128" s="67">
        <v>66</v>
      </c>
      <c r="C128" s="61" t="s">
        <v>111</v>
      </c>
      <c r="D128" s="26"/>
      <c r="E128" s="29"/>
      <c r="F128" s="29"/>
      <c r="G128" s="29"/>
    </row>
    <row r="129" spans="1:7" s="31" customFormat="1">
      <c r="A129" s="59"/>
      <c r="B129" s="67" t="s">
        <v>104</v>
      </c>
      <c r="C129" s="61" t="s">
        <v>75</v>
      </c>
      <c r="D129" s="26">
        <v>0</v>
      </c>
      <c r="E129" s="26">
        <v>0</v>
      </c>
      <c r="F129" s="26">
        <v>0</v>
      </c>
      <c r="G129" s="29">
        <v>7000</v>
      </c>
    </row>
    <row r="130" spans="1:7" s="31" customFormat="1">
      <c r="A130" s="59" t="s">
        <v>4</v>
      </c>
      <c r="B130" s="67">
        <v>66</v>
      </c>
      <c r="C130" s="61" t="s">
        <v>111</v>
      </c>
      <c r="D130" s="89">
        <f t="shared" ref="D130:G130" si="30">D129</f>
        <v>0</v>
      </c>
      <c r="E130" s="89">
        <f t="shared" si="30"/>
        <v>0</v>
      </c>
      <c r="F130" s="89">
        <f t="shared" si="30"/>
        <v>0</v>
      </c>
      <c r="G130" s="91">
        <f t="shared" si="30"/>
        <v>7000</v>
      </c>
    </row>
    <row r="131" spans="1:7" s="31" customFormat="1">
      <c r="A131" s="59" t="s">
        <v>4</v>
      </c>
      <c r="B131" s="64">
        <v>0.8</v>
      </c>
      <c r="C131" s="65" t="s">
        <v>72</v>
      </c>
      <c r="D131" s="91">
        <f>D110+D114+D118+D122+D126+D130</f>
        <v>10301</v>
      </c>
      <c r="E131" s="91">
        <f t="shared" ref="E131:G131" si="31">E110+E114+E118+E122+E126+E130</f>
        <v>5000</v>
      </c>
      <c r="F131" s="91">
        <f t="shared" si="31"/>
        <v>5000</v>
      </c>
      <c r="G131" s="91">
        <f t="shared" si="31"/>
        <v>23979</v>
      </c>
    </row>
    <row r="132" spans="1:7" s="31" customFormat="1">
      <c r="A132" s="68" t="s">
        <v>4</v>
      </c>
      <c r="B132" s="69">
        <v>5055</v>
      </c>
      <c r="C132" s="70" t="s">
        <v>1</v>
      </c>
      <c r="D132" s="85">
        <f t="shared" ref="D132:G132" si="32">D99+D131+D105</f>
        <v>140301</v>
      </c>
      <c r="E132" s="85">
        <f t="shared" si="32"/>
        <v>55802</v>
      </c>
      <c r="F132" s="85">
        <f t="shared" si="32"/>
        <v>55802</v>
      </c>
      <c r="G132" s="85">
        <f t="shared" si="32"/>
        <v>73979</v>
      </c>
    </row>
    <row r="133" spans="1:7">
      <c r="A133" s="54" t="s">
        <v>4</v>
      </c>
      <c r="B133" s="55"/>
      <c r="C133" s="34" t="s">
        <v>26</v>
      </c>
      <c r="D133" s="92">
        <f t="shared" ref="D133:F133" si="33">D132</f>
        <v>140301</v>
      </c>
      <c r="E133" s="92">
        <f t="shared" si="33"/>
        <v>55802</v>
      </c>
      <c r="F133" s="92">
        <f t="shared" si="33"/>
        <v>55802</v>
      </c>
      <c r="G133" s="76">
        <f>G132</f>
        <v>73979</v>
      </c>
    </row>
    <row r="134" spans="1:7">
      <c r="A134" s="54" t="s">
        <v>4</v>
      </c>
      <c r="B134" s="55"/>
      <c r="C134" s="34" t="s">
        <v>2</v>
      </c>
      <c r="D134" s="37">
        <f t="shared" ref="D134:G134" si="34">D133+D92</f>
        <v>1027234</v>
      </c>
      <c r="E134" s="40">
        <f t="shared" si="34"/>
        <v>1071945</v>
      </c>
      <c r="F134" s="37">
        <f t="shared" si="34"/>
        <v>1053856</v>
      </c>
      <c r="G134" s="44">
        <f t="shared" si="34"/>
        <v>1089825</v>
      </c>
    </row>
    <row r="135" spans="1:7" ht="13.5">
      <c r="A135" s="32"/>
      <c r="B135" s="27"/>
      <c r="C135" s="33"/>
      <c r="D135" s="22"/>
      <c r="E135" s="29"/>
      <c r="F135" s="22"/>
      <c r="G135" s="106"/>
    </row>
    <row r="136" spans="1:7" s="87" customFormat="1" ht="25.5">
      <c r="A136" s="121" t="s">
        <v>37</v>
      </c>
      <c r="B136" s="122">
        <v>3055</v>
      </c>
      <c r="C136" s="123" t="s">
        <v>97</v>
      </c>
      <c r="D136" s="124">
        <v>107</v>
      </c>
      <c r="E136" s="126">
        <v>0</v>
      </c>
      <c r="F136" s="127">
        <v>0</v>
      </c>
      <c r="G136" s="125">
        <v>0</v>
      </c>
    </row>
    <row r="137" spans="1:7" s="87" customFormat="1" ht="38.25">
      <c r="A137" s="128" t="s">
        <v>37</v>
      </c>
      <c r="B137" s="122">
        <v>5055</v>
      </c>
      <c r="C137" s="129" t="s">
        <v>86</v>
      </c>
      <c r="D137" s="124">
        <v>50000</v>
      </c>
      <c r="E137" s="124">
        <v>50000</v>
      </c>
      <c r="F137" s="124">
        <v>50000</v>
      </c>
      <c r="G137" s="124">
        <v>50000</v>
      </c>
    </row>
    <row r="140" spans="1:7">
      <c r="A140" s="133"/>
      <c r="B140" s="133"/>
      <c r="C140" s="133"/>
    </row>
    <row r="146" spans="3:7">
      <c r="E146" s="11"/>
      <c r="F146" s="11"/>
    </row>
    <row r="147" spans="3:7">
      <c r="G147" s="11"/>
    </row>
    <row r="152" spans="3:7">
      <c r="C152" s="35"/>
    </row>
  </sheetData>
  <autoFilter ref="A15:G137"/>
  <mergeCells count="3">
    <mergeCell ref="A1:G1"/>
    <mergeCell ref="A2:G2"/>
    <mergeCell ref="A140:C140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3" firstPageNumber="406" orientation="portrait" blackAndWhite="1" useFirstPageNumber="1" r:id="rId1"/>
  <headerFooter alignWithMargins="0">
    <oddHeader xml:space="preserve">&amp;C   </oddHeader>
    <oddFooter>&amp;C&amp;"Times New Roman,Bold"  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dem37</vt:lpstr>
      <vt:lpstr>'dem37'!Print_Area</vt:lpstr>
      <vt:lpstr>'dem37'!Print_Titles</vt:lpstr>
      <vt:lpstr>'dem37'!rt</vt:lpstr>
      <vt:lpstr>'dem37'!rtcap</vt:lpstr>
      <vt:lpstr>'dem37'!Voted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2026-07-19T03:41:08Z</cp:lastPrinted>
  <dcterms:created xsi:type="dcterms:W3CDTF">2004-06-02T16:26:26Z</dcterms:created>
  <dcterms:modified xsi:type="dcterms:W3CDTF">2026-07-30T04:51:51Z</dcterms:modified>
</cp:coreProperties>
</file>