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12495"/>
  </bookViews>
  <sheets>
    <sheet name="Dem4" sheetId="4" r:id="rId1"/>
  </sheets>
  <definedNames>
    <definedName name="__123Graph_D" hidden="1">#REF!</definedName>
    <definedName name="_xlnm._FilterDatabase" localSheetId="0" hidden="1">'Dem4'!$A$17:$G$226</definedName>
    <definedName name="coop" localSheetId="0">'Dem4'!$D$199:$G$199</definedName>
    <definedName name="coopcap" localSheetId="0">'Dem4'!$D$217:$G$217</definedName>
    <definedName name="cooperation" localSheetId="0">'Dem4'!$C$11:$F$11</definedName>
    <definedName name="cooprec" localSheetId="0">'Dem4'!#REF!</definedName>
    <definedName name="coprec" localSheetId="0">'Dem4'!#REF!</definedName>
    <definedName name="loan" localSheetId="0">'Dem4'!#REF!</definedName>
    <definedName name="np" localSheetId="0">'Dem4'!#REF!</definedName>
    <definedName name="_xlnm.Print_Area" localSheetId="0">'Dem4'!$A$1:$G$219</definedName>
    <definedName name="_xlnm.Print_Titles" localSheetId="0">'Dem4'!$14:$17</definedName>
    <definedName name="pwcap" localSheetId="0">'Dem4'!#REF!</definedName>
    <definedName name="rec" localSheetId="0">'Dem4'!#REF!</definedName>
    <definedName name="revise" localSheetId="0">'Dem4'!#REF!</definedName>
    <definedName name="revrec" localSheetId="0">'Dem4'!#REF!</definedName>
    <definedName name="summary" localSheetId="0">'Dem4'!$D$229:$F$229</definedName>
    <definedName name="Z_239EE218_578E_4317_BEED_14D5D7089E27_.wvu.FilterData" localSheetId="0" hidden="1">'Dem4'!$A$1:$G$219</definedName>
    <definedName name="Z_239EE218_578E_4317_BEED_14D5D7089E27_.wvu.PrintArea" localSheetId="0" hidden="1">'Dem4'!$A$1:$G$219</definedName>
    <definedName name="Z_239EE218_578E_4317_BEED_14D5D7089E27_.wvu.PrintTitles" localSheetId="0" hidden="1">'Dem4'!$14:$17</definedName>
    <definedName name="Z_302A3EA3_AE96_11D5_A646_0050BA3D7AFD_.wvu.FilterData" localSheetId="0" hidden="1">'Dem4'!$A$1:$G$219</definedName>
    <definedName name="Z_302A3EA3_AE96_11D5_A646_0050BA3D7AFD_.wvu.PrintArea" localSheetId="0" hidden="1">'Dem4'!$A$1:$G$219</definedName>
    <definedName name="Z_302A3EA3_AE96_11D5_A646_0050BA3D7AFD_.wvu.PrintTitles" localSheetId="0" hidden="1">'Dem4'!$14:$17</definedName>
    <definedName name="Z_36DBA021_0ECB_11D4_8064_004005726899_.wvu.FilterData" localSheetId="0" hidden="1">'Dem4'!$C$18:$C$219</definedName>
    <definedName name="Z_36DBA021_0ECB_11D4_8064_004005726899_.wvu.PrintArea" localSheetId="0" hidden="1">'Dem4'!$A$1:$G$219</definedName>
    <definedName name="Z_36DBA021_0ECB_11D4_8064_004005726899_.wvu.PrintTitles" localSheetId="0" hidden="1">'Dem4'!$14:$17</definedName>
    <definedName name="Z_93EBE921_AE91_11D5_8685_004005726899_.wvu.FilterData" localSheetId="0" hidden="1">'Dem4'!$C$18:$C$219</definedName>
    <definedName name="Z_93EBE921_AE91_11D5_8685_004005726899_.wvu.PrintArea" localSheetId="0" hidden="1">'Dem4'!$A$1:$G$219</definedName>
    <definedName name="Z_93EBE921_AE91_11D5_8685_004005726899_.wvu.PrintTitles" localSheetId="0" hidden="1">'Dem4'!$14:$17</definedName>
    <definedName name="Z_94DA79C1_0FDE_11D5_9579_000021DAEEA2_.wvu.FilterData" localSheetId="0" hidden="1">'Dem4'!$C$18:$C$219</definedName>
    <definedName name="Z_94DA79C1_0FDE_11D5_9579_000021DAEEA2_.wvu.PrintArea" localSheetId="0" hidden="1">'Dem4'!$A$1:$G$219</definedName>
    <definedName name="Z_94DA79C1_0FDE_11D5_9579_000021DAEEA2_.wvu.PrintTitles" localSheetId="0" hidden="1">'Dem4'!$14:$17</definedName>
    <definedName name="Z_C868F8C3_16D7_11D5_A68D_81D6213F5331_.wvu.FilterData" localSheetId="0" hidden="1">'Dem4'!$C$18:$C$219</definedName>
    <definedName name="Z_C868F8C3_16D7_11D5_A68D_81D6213F5331_.wvu.PrintArea" localSheetId="0" hidden="1">'Dem4'!$A$1:$G$219</definedName>
    <definedName name="Z_C868F8C3_16D7_11D5_A68D_81D6213F5331_.wvu.PrintTitles" localSheetId="0" hidden="1">'Dem4'!$14:$17</definedName>
    <definedName name="Z_E5DF37BD_125C_11D5_8DC4_D0F5D88B3549_.wvu.FilterData" localSheetId="0" hidden="1">'Dem4'!$C$18:$C$219</definedName>
    <definedName name="Z_E5DF37BD_125C_11D5_8DC4_D0F5D88B3549_.wvu.PrintArea" localSheetId="0" hidden="1">'Dem4'!$A$1:$G$219</definedName>
    <definedName name="Z_E5DF37BD_125C_11D5_8DC4_D0F5D88B3549_.wvu.PrintTitles" localSheetId="0" hidden="1">'Dem4'!$14:$17</definedName>
    <definedName name="Z_F8ADACC1_164E_11D6_B603_000021DAEEA2_.wvu.FilterData" localSheetId="0" hidden="1">'Dem4'!$C$18:$C$219</definedName>
    <definedName name="Z_F8ADACC1_164E_11D6_B603_000021DAEEA2_.wvu.PrintArea" localSheetId="0" hidden="1">'Dem4'!$A$1:$G$219</definedName>
    <definedName name="Z_F8ADACC1_164E_11D6_B603_000021DAEEA2_.wvu.PrintTitles" localSheetId="0" hidden="1">'Dem4'!$14:$17</definedName>
  </definedNames>
  <calcPr calcId="124519"/>
</workbook>
</file>

<file path=xl/calcChain.xml><?xml version="1.0" encoding="utf-8"?>
<calcChain xmlns="http://schemas.openxmlformats.org/spreadsheetml/2006/main">
  <c r="G190" i="4"/>
  <c r="G191" s="1"/>
  <c r="G131"/>
  <c r="D191"/>
  <c r="D190"/>
  <c r="F190"/>
  <c r="F191" s="1"/>
  <c r="E190"/>
  <c r="E191" s="1"/>
  <c r="E38"/>
  <c r="D38"/>
  <c r="F131"/>
  <c r="E131"/>
  <c r="D131"/>
  <c r="F154" l="1"/>
  <c r="F33"/>
  <c r="F25"/>
  <c r="F65"/>
  <c r="F113"/>
  <c r="F72"/>
  <c r="F62"/>
  <c r="F161"/>
  <c r="E161"/>
  <c r="D161"/>
  <c r="G161"/>
  <c r="F37"/>
  <c r="F23"/>
  <c r="F173"/>
  <c r="E173"/>
  <c r="D173"/>
  <c r="G173"/>
  <c r="F169"/>
  <c r="E169"/>
  <c r="D169"/>
  <c r="G169"/>
  <c r="E165"/>
  <c r="F165"/>
  <c r="D165"/>
  <c r="G165"/>
  <c r="F38" l="1"/>
  <c r="D174"/>
  <c r="D175" s="1"/>
  <c r="F174"/>
  <c r="F175" s="1"/>
  <c r="E174"/>
  <c r="E175" s="1"/>
  <c r="D125"/>
  <c r="D127" s="1"/>
  <c r="F215"/>
  <c r="F216" s="1"/>
  <c r="F209"/>
  <c r="F210" s="1"/>
  <c r="F197"/>
  <c r="F198" s="1"/>
  <c r="F184"/>
  <c r="F180"/>
  <c r="F143"/>
  <c r="F144" s="1"/>
  <c r="F137"/>
  <c r="F138" s="1"/>
  <c r="F127"/>
  <c r="F117"/>
  <c r="F107"/>
  <c r="F98"/>
  <c r="E215"/>
  <c r="E216" s="1"/>
  <c r="D215"/>
  <c r="D216" s="1"/>
  <c r="E209"/>
  <c r="E210" s="1"/>
  <c r="D209"/>
  <c r="D210" s="1"/>
  <c r="E197"/>
  <c r="E198" s="1"/>
  <c r="D197"/>
  <c r="D198" s="1"/>
  <c r="E184"/>
  <c r="D184"/>
  <c r="E180"/>
  <c r="D180"/>
  <c r="F148"/>
  <c r="E148"/>
  <c r="D148"/>
  <c r="E143"/>
  <c r="E144" s="1"/>
  <c r="D143"/>
  <c r="D144" s="1"/>
  <c r="E137"/>
  <c r="E138" s="1"/>
  <c r="D137"/>
  <c r="D138" s="1"/>
  <c r="E127"/>
  <c r="E117"/>
  <c r="D117"/>
  <c r="E107"/>
  <c r="D107"/>
  <c r="E98"/>
  <c r="D98"/>
  <c r="F89"/>
  <c r="E89"/>
  <c r="D89"/>
  <c r="F79"/>
  <c r="E79"/>
  <c r="D79"/>
  <c r="F69"/>
  <c r="E69"/>
  <c r="D69"/>
  <c r="F59"/>
  <c r="E59"/>
  <c r="D59"/>
  <c r="F49"/>
  <c r="E49"/>
  <c r="D49"/>
  <c r="D132" l="1"/>
  <c r="F132"/>
  <c r="E132"/>
  <c r="F185"/>
  <c r="F217"/>
  <c r="F218" s="1"/>
  <c r="E185"/>
  <c r="D185"/>
  <c r="D217"/>
  <c r="D218" s="1"/>
  <c r="E217"/>
  <c r="E218" s="1"/>
  <c r="E199" l="1"/>
  <c r="E200" s="1"/>
  <c r="E219" s="1"/>
  <c r="D199"/>
  <c r="D200" s="1"/>
  <c r="D219" s="1"/>
  <c r="F199"/>
  <c r="F200" s="1"/>
  <c r="F219" s="1"/>
  <c r="G174"/>
  <c r="G38" l="1"/>
  <c r="G127"/>
  <c r="G197"/>
  <c r="G198" s="1"/>
  <c r="G143"/>
  <c r="G144" s="1"/>
  <c r="G137" l="1"/>
  <c r="G138" s="1"/>
  <c r="G209"/>
  <c r="G215"/>
  <c r="G210" l="1"/>
  <c r="G117" l="1"/>
  <c r="G107" l="1"/>
  <c r="G89"/>
  <c r="G98"/>
  <c r="G79"/>
  <c r="G69"/>
  <c r="G59"/>
  <c r="G49"/>
  <c r="G132" l="1"/>
  <c r="G216" l="1"/>
  <c r="G217" s="1"/>
  <c r="G184" l="1"/>
  <c r="G180"/>
  <c r="G185" l="1"/>
  <c r="G218"/>
  <c r="G175"/>
  <c r="G148"/>
  <c r="G199" l="1"/>
  <c r="G200" s="1"/>
  <c r="G219" s="1"/>
  <c r="E11"/>
  <c r="D11" l="1"/>
  <c r="F11" s="1"/>
</calcChain>
</file>

<file path=xl/sharedStrings.xml><?xml version="1.0" encoding="utf-8"?>
<sst xmlns="http://schemas.openxmlformats.org/spreadsheetml/2006/main" count="345" uniqueCount="183">
  <si>
    <t>DEMAND NO. 4</t>
  </si>
  <si>
    <t>CO-OPERATION</t>
  </si>
  <si>
    <t>Co-operation</t>
  </si>
  <si>
    <t>(a) Capital Account of Agriculture &amp; Allied Activities</t>
  </si>
  <si>
    <t>Capital Outlay on Co-operation</t>
  </si>
  <si>
    <t>Revenue</t>
  </si>
  <si>
    <t>Voted</t>
  </si>
  <si>
    <t>Major /Sub-Major/Minor/Sub/Detailed Heads</t>
  </si>
  <si>
    <t>Total</t>
  </si>
  <si>
    <t>REVENUE SECTION</t>
  </si>
  <si>
    <t>M.H.</t>
  </si>
  <si>
    <t>Direction &amp; Administration</t>
  </si>
  <si>
    <t>Head Office Establishment</t>
  </si>
  <si>
    <t>00.44.01</t>
  </si>
  <si>
    <t>Salaries</t>
  </si>
  <si>
    <t>00.44.11</t>
  </si>
  <si>
    <t>00.44.13</t>
  </si>
  <si>
    <t>Office Expenses</t>
  </si>
  <si>
    <t>00.45.01</t>
  </si>
  <si>
    <t>00.45.11</t>
  </si>
  <si>
    <t>00.45.13</t>
  </si>
  <si>
    <t>00.46.01</t>
  </si>
  <si>
    <t>00.46.11</t>
  </si>
  <si>
    <t>00.46.13</t>
  </si>
  <si>
    <t>00.47.01</t>
  </si>
  <si>
    <t>00.47.11</t>
  </si>
  <si>
    <t>00.47.13</t>
  </si>
  <si>
    <t>00.48.01</t>
  </si>
  <si>
    <t>00.48.11</t>
  </si>
  <si>
    <t>00.48.13</t>
  </si>
  <si>
    <t>Ravongla Sub-Division</t>
  </si>
  <si>
    <t>00.57.01</t>
  </si>
  <si>
    <t>00.57.11</t>
  </si>
  <si>
    <t>00.57.13</t>
  </si>
  <si>
    <t>Training</t>
  </si>
  <si>
    <t>Audit of Co-operatives</t>
  </si>
  <si>
    <t>Expenditure on Conduct of audit</t>
  </si>
  <si>
    <t>Information &amp; Publicity</t>
  </si>
  <si>
    <t>00.00.26</t>
  </si>
  <si>
    <t>Advertisement and Publicity</t>
  </si>
  <si>
    <t>Assistance to Credit Co-operatives</t>
  </si>
  <si>
    <t>62.00.31</t>
  </si>
  <si>
    <t>Subsidies</t>
  </si>
  <si>
    <t>Assistance to Other Co-operatives</t>
  </si>
  <si>
    <t>63.00.33</t>
  </si>
  <si>
    <t>Co-operative Education</t>
  </si>
  <si>
    <t>CAPITAL SECTION</t>
  </si>
  <si>
    <t>Rongli Sub-Division</t>
  </si>
  <si>
    <t>00.51.01</t>
  </si>
  <si>
    <t>00.51.11</t>
  </si>
  <si>
    <t>00.51.13</t>
  </si>
  <si>
    <t>Chungthang Sub-Division</t>
  </si>
  <si>
    <t>00.55.01</t>
  </si>
  <si>
    <t>00.55.11</t>
  </si>
  <si>
    <t>00.55.13</t>
  </si>
  <si>
    <t>Godown Assistance</t>
  </si>
  <si>
    <t>Transport Assistance</t>
  </si>
  <si>
    <t>II. Details of the estimates and the heads under which this grant will be accounted for:</t>
  </si>
  <si>
    <t>Capital</t>
  </si>
  <si>
    <t>C - Economic Services (a) Agriculture &amp; Allied Activities</t>
  </si>
  <si>
    <t>A - Capital Account on Economic Services</t>
  </si>
  <si>
    <t>(In Thousands of Rupees)</t>
  </si>
  <si>
    <t>00.44.02</t>
  </si>
  <si>
    <t>Wages</t>
  </si>
  <si>
    <t>00.45.02</t>
  </si>
  <si>
    <t>00.46.02</t>
  </si>
  <si>
    <t>00.48.02</t>
  </si>
  <si>
    <t>Actuals</t>
  </si>
  <si>
    <t>Budget 
Estimate</t>
  </si>
  <si>
    <t>Namchi District</t>
  </si>
  <si>
    <t>Gyalshing District</t>
  </si>
  <si>
    <t>Mangan District</t>
  </si>
  <si>
    <t>Gangtok District</t>
  </si>
  <si>
    <t>00.47.02</t>
  </si>
  <si>
    <t>Medical Treatment</t>
  </si>
  <si>
    <t>Allowances</t>
  </si>
  <si>
    <t>Leave Travel Concession</t>
  </si>
  <si>
    <t>Training Expenses</t>
  </si>
  <si>
    <t>00.44.06</t>
  </si>
  <si>
    <t>00.44.07</t>
  </si>
  <si>
    <t>00.44.08</t>
  </si>
  <si>
    <t>00.44.09</t>
  </si>
  <si>
    <t>Domestic Travel Expenses</t>
  </si>
  <si>
    <t>Printing and Publications</t>
  </si>
  <si>
    <t>Rent for others</t>
  </si>
  <si>
    <t>Fuel and Lubricants</t>
  </si>
  <si>
    <t>00.44.16</t>
  </si>
  <si>
    <t>00.44.18</t>
  </si>
  <si>
    <t>00.44.24</t>
  </si>
  <si>
    <t>Professional Services</t>
  </si>
  <si>
    <t>00.44.28</t>
  </si>
  <si>
    <t>00.45.06</t>
  </si>
  <si>
    <t>00.45.07</t>
  </si>
  <si>
    <t>00.45.24</t>
  </si>
  <si>
    <t>00.46.06</t>
  </si>
  <si>
    <t>00.46.07</t>
  </si>
  <si>
    <t>00.46.24</t>
  </si>
  <si>
    <t>00.47.06</t>
  </si>
  <si>
    <t>00.48.06</t>
  </si>
  <si>
    <t>00.48.07</t>
  </si>
  <si>
    <t>00.48.24</t>
  </si>
  <si>
    <t>00.51.06</t>
  </si>
  <si>
    <t>00.51.07</t>
  </si>
  <si>
    <t>00.51.24</t>
  </si>
  <si>
    <t>00.55.06</t>
  </si>
  <si>
    <t>00.55.07</t>
  </si>
  <si>
    <t>00.55.24</t>
  </si>
  <si>
    <t>00.57.06</t>
  </si>
  <si>
    <t>00.57.07</t>
  </si>
  <si>
    <t>00.57.24</t>
  </si>
  <si>
    <t>60.00.09</t>
  </si>
  <si>
    <t>Grant in Aid General</t>
  </si>
  <si>
    <t>62.00.70</t>
  </si>
  <si>
    <t>00.45.14</t>
  </si>
  <si>
    <t>Rent, Rates and Taxes for Land and Buildings</t>
  </si>
  <si>
    <t>Pakyong District</t>
  </si>
  <si>
    <t>49.00.01</t>
  </si>
  <si>
    <t>49.00.02</t>
  </si>
  <si>
    <t>49.00.06</t>
  </si>
  <si>
    <t>49.00.07</t>
  </si>
  <si>
    <t>49.00.11</t>
  </si>
  <si>
    <t>49.00.13</t>
  </si>
  <si>
    <t>49.00.24</t>
  </si>
  <si>
    <t>50.00.01</t>
  </si>
  <si>
    <t>50.00.02</t>
  </si>
  <si>
    <t>50.00.06</t>
  </si>
  <si>
    <t>50.00.07</t>
  </si>
  <si>
    <t>50.00.11</t>
  </si>
  <si>
    <t>50.00.13</t>
  </si>
  <si>
    <t>50.00.24</t>
  </si>
  <si>
    <t>Sikkim State Cooperative Union (SICUN)</t>
  </si>
  <si>
    <t>62.00.36</t>
  </si>
  <si>
    <t>00.44.29</t>
  </si>
  <si>
    <t>Repair and Maintenance</t>
  </si>
  <si>
    <t>Direction and Administration</t>
  </si>
  <si>
    <t>44.00.51</t>
  </si>
  <si>
    <t>Motor Vehicles</t>
  </si>
  <si>
    <t>00.51.02</t>
  </si>
  <si>
    <t>Soreng District</t>
  </si>
  <si>
    <t>00.47.07</t>
  </si>
  <si>
    <t>00.47.24</t>
  </si>
  <si>
    <t xml:space="preserve">Construction of Co-operative Training Institute </t>
  </si>
  <si>
    <t>2024-25</t>
  </si>
  <si>
    <t>62.00.71</t>
  </si>
  <si>
    <t>61.00.49</t>
  </si>
  <si>
    <t>Other Revenue Expenditure</t>
  </si>
  <si>
    <t>61.00.72</t>
  </si>
  <si>
    <t>Buildings and Structures</t>
  </si>
  <si>
    <t>62.00.72</t>
  </si>
  <si>
    <t>44.00.71</t>
  </si>
  <si>
    <t>44.00.74</t>
  </si>
  <si>
    <t>Furniture &amp; Fixtures</t>
  </si>
  <si>
    <t>Computerization of Office of Registrar of Co-operative Societies (State Share)</t>
  </si>
  <si>
    <t>Computerization of Office of Registrar of Co-operative Societies (Central Share)</t>
  </si>
  <si>
    <t>62.00.73</t>
  </si>
  <si>
    <t>Computerization of Office of Registrar of Co-operative Societies for Software (Central Share)</t>
  </si>
  <si>
    <t>Computerization of Primary Agricultural Credit Societies (PACS) (Central Share)</t>
  </si>
  <si>
    <t xml:space="preserve">Information,Computer,Telecommunication (ICT) Equipment </t>
  </si>
  <si>
    <t xml:space="preserve"> Revised 
Estimate</t>
  </si>
  <si>
    <t>2025-26</t>
  </si>
  <si>
    <t>00.44.26</t>
  </si>
  <si>
    <t>00.44.49</t>
  </si>
  <si>
    <t>I. Estimate of the amount required in the year ending 31st March, 2027 to defray the charges in respect of Co-operation</t>
  </si>
  <si>
    <t>Computerization of Primary Agricultural Credit Societies (PACS) (90:10) (Central Share)</t>
  </si>
  <si>
    <t>62.55.49</t>
  </si>
  <si>
    <t>Computerization of Primary Agricultural Credit Societies (PACS) (90:10) (State Share)</t>
  </si>
  <si>
    <t>Computerization of Office of Registrar of Co-operative Societies (90:10) (Central Share)</t>
  </si>
  <si>
    <t>62.57.49</t>
  </si>
  <si>
    <t>Computerization of Office of Registrar of Co-operative Societies (90:10) (State Share)</t>
  </si>
  <si>
    <t>62.58.49</t>
  </si>
  <si>
    <t>62.51.49</t>
  </si>
  <si>
    <t>Computerization of Primary Agricultural Credit Societies (PACS) (State Share)</t>
  </si>
  <si>
    <t>Emoluments of Chairpersons, Advisors &amp; OSDs</t>
  </si>
  <si>
    <t>60</t>
  </si>
  <si>
    <t>60.00.49</t>
  </si>
  <si>
    <t>00.44.40</t>
  </si>
  <si>
    <t>Awards and Prizes</t>
  </si>
  <si>
    <t>62.00.33</t>
  </si>
  <si>
    <t>Agriculture Credit Stabalisation Fund</t>
  </si>
  <si>
    <t>Interest Subvention Scheme For Kisan Credit Card - Agricultural Crop Loans- State Component</t>
  </si>
  <si>
    <t>Grant-in-Aid General</t>
  </si>
  <si>
    <t>Grant-in-Aid Salaries</t>
  </si>
  <si>
    <t>2026-27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</si>
</sst>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64" formatCode="00#"/>
    <numFmt numFmtId="165" formatCode="##"/>
    <numFmt numFmtId="166" formatCode="0000##"/>
    <numFmt numFmtId="167" formatCode="00000#"/>
    <numFmt numFmtId="168" formatCode="00.00#"/>
    <numFmt numFmtId="169" formatCode="00.##"/>
    <numFmt numFmtId="170" formatCode="00.#0"/>
    <numFmt numFmtId="172" formatCode="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</cellStyleXfs>
  <cellXfs count="164">
    <xf numFmtId="0" fontId="0" fillId="0" borderId="0" xfId="0"/>
    <xf numFmtId="0" fontId="4" fillId="0" borderId="0" xfId="7" applyFont="1" applyFill="1" applyBorder="1" applyAlignment="1" applyProtection="1">
      <alignment horizontal="center" vertical="top"/>
    </xf>
    <xf numFmtId="0" fontId="4" fillId="0" borderId="0" xfId="7" applyFont="1" applyFill="1" applyBorder="1" applyAlignment="1" applyProtection="1">
      <alignment horizontal="right" vertical="top"/>
    </xf>
    <xf numFmtId="0" fontId="3" fillId="0" borderId="0" xfId="7" applyNumberFormat="1" applyFont="1" applyFill="1"/>
    <xf numFmtId="0" fontId="4" fillId="0" borderId="0" xfId="7" applyFont="1" applyFill="1" applyBorder="1" applyAlignment="1" applyProtection="1">
      <alignment horizontal="center"/>
    </xf>
    <xf numFmtId="0" fontId="3" fillId="0" borderId="0" xfId="7" applyFont="1" applyFill="1"/>
    <xf numFmtId="0" fontId="3" fillId="0" borderId="0" xfId="7" applyFont="1" applyFill="1" applyBorder="1" applyAlignment="1">
      <alignment vertical="top"/>
    </xf>
    <xf numFmtId="0" fontId="3" fillId="0" borderId="0" xfId="7" applyFont="1" applyFill="1" applyBorder="1" applyAlignment="1">
      <alignment horizontal="right" vertical="top"/>
    </xf>
    <xf numFmtId="0" fontId="3" fillId="0" borderId="0" xfId="7" applyFont="1" applyFill="1" applyAlignment="1">
      <alignment horizontal="justify" vertical="justify"/>
    </xf>
    <xf numFmtId="0" fontId="3" fillId="0" borderId="0" xfId="7" applyNumberFormat="1" applyFont="1" applyFill="1" applyBorder="1" applyAlignment="1">
      <alignment horizontal="right"/>
    </xf>
    <xf numFmtId="0" fontId="4" fillId="0" borderId="0" xfId="7" applyNumberFormat="1" applyFont="1" applyFill="1" applyBorder="1" applyAlignment="1">
      <alignment horizontal="center"/>
    </xf>
    <xf numFmtId="0" fontId="3" fillId="0" borderId="0" xfId="7" applyFont="1" applyFill="1" applyBorder="1" applyAlignment="1" applyProtection="1">
      <alignment horizontal="left"/>
    </xf>
    <xf numFmtId="0" fontId="3" fillId="0" borderId="0" xfId="7" applyFont="1" applyFill="1" applyBorder="1"/>
    <xf numFmtId="0" fontId="3" fillId="0" borderId="0" xfId="7" applyNumberFormat="1" applyFont="1" applyFill="1" applyBorder="1"/>
    <xf numFmtId="0" fontId="3" fillId="0" borderId="0" xfId="7" applyFont="1" applyFill="1" applyAlignment="1">
      <alignment vertical="top"/>
    </xf>
    <xf numFmtId="0" fontId="3" fillId="0" borderId="0" xfId="7" applyFont="1" applyFill="1" applyAlignment="1">
      <alignment horizontal="right" vertical="top"/>
    </xf>
    <xf numFmtId="0" fontId="3" fillId="0" borderId="0" xfId="7" applyNumberFormat="1" applyFont="1" applyFill="1" applyAlignment="1" applyProtection="1">
      <alignment horizontal="right"/>
    </xf>
    <xf numFmtId="0" fontId="3" fillId="0" borderId="0" xfId="7" applyNumberFormat="1" applyFont="1" applyFill="1" applyAlignment="1" applyProtection="1">
      <alignment horizontal="center"/>
    </xf>
    <xf numFmtId="0" fontId="4" fillId="0" borderId="0" xfId="7" applyNumberFormat="1" applyFont="1" applyFill="1" applyAlignment="1">
      <alignment horizontal="center"/>
    </xf>
    <xf numFmtId="0" fontId="3" fillId="0" borderId="0" xfId="7" applyFont="1" applyFill="1" applyAlignment="1" applyProtection="1"/>
    <xf numFmtId="0" fontId="4" fillId="0" borderId="0" xfId="8" applyNumberFormat="1" applyFont="1" applyFill="1" applyBorder="1" applyAlignment="1">
      <alignment horizontal="center"/>
    </xf>
    <xf numFmtId="0" fontId="3" fillId="0" borderId="0" xfId="8" applyNumberFormat="1" applyFont="1" applyFill="1" applyBorder="1" applyAlignment="1" applyProtection="1">
      <alignment horizontal="left"/>
    </xf>
    <xf numFmtId="0" fontId="3" fillId="0" borderId="0" xfId="7" applyNumberFormat="1" applyFont="1" applyFill="1" applyAlignment="1">
      <alignment horizontal="center"/>
    </xf>
    <xf numFmtId="0" fontId="3" fillId="0" borderId="0" xfId="7" applyNumberFormat="1" applyFont="1" applyFill="1" applyAlignment="1" applyProtection="1"/>
    <xf numFmtId="0" fontId="4" fillId="0" borderId="0" xfId="7" applyNumberFormat="1" applyFont="1" applyFill="1" applyBorder="1"/>
    <xf numFmtId="0" fontId="4" fillId="0" borderId="0" xfId="7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 wrapText="1"/>
    </xf>
    <xf numFmtId="0" fontId="5" fillId="0" borderId="0" xfId="9" applyNumberFormat="1" applyFont="1" applyFill="1" applyBorder="1" applyAlignment="1" applyProtection="1">
      <alignment horizontal="right"/>
    </xf>
    <xf numFmtId="0" fontId="3" fillId="0" borderId="0" xfId="7" applyFont="1" applyFill="1" applyAlignment="1" applyProtection="1">
      <alignment horizontal="left" vertical="justify"/>
    </xf>
    <xf numFmtId="0" fontId="3" fillId="0" borderId="0" xfId="7" applyNumberFormat="1" applyFont="1" applyFill="1" applyAlignment="1" applyProtection="1">
      <alignment horizontal="left" vertical="justify"/>
    </xf>
    <xf numFmtId="0" fontId="3" fillId="0" borderId="2" xfId="9" applyFont="1" applyFill="1" applyBorder="1" applyAlignment="1" applyProtection="1">
      <alignment horizontal="left"/>
    </xf>
    <xf numFmtId="0" fontId="3" fillId="0" borderId="2" xfId="9" applyNumberFormat="1" applyFont="1" applyFill="1" applyBorder="1" applyProtection="1"/>
    <xf numFmtId="0" fontId="6" fillId="0" borderId="2" xfId="9" applyNumberFormat="1" applyFont="1" applyFill="1" applyBorder="1" applyAlignment="1" applyProtection="1">
      <alignment horizontal="right"/>
    </xf>
    <xf numFmtId="0" fontId="3" fillId="0" borderId="0" xfId="10" applyFont="1" applyFill="1" applyBorder="1" applyAlignment="1" applyProtection="1">
      <alignment vertical="top"/>
    </xf>
    <xf numFmtId="0" fontId="3" fillId="0" borderId="0" xfId="10" applyFont="1" applyFill="1" applyProtection="1"/>
    <xf numFmtId="0" fontId="3" fillId="0" borderId="2" xfId="10" applyFont="1" applyFill="1" applyBorder="1" applyAlignment="1" applyProtection="1">
      <alignment horizontal="right" vertical="top" wrapText="1"/>
    </xf>
    <xf numFmtId="0" fontId="3" fillId="0" borderId="2" xfId="9" applyNumberFormat="1" applyFont="1" applyFill="1" applyBorder="1" applyAlignment="1" applyProtection="1">
      <alignment horizontal="right"/>
    </xf>
    <xf numFmtId="0" fontId="3" fillId="0" borderId="2" xfId="9" applyNumberFormat="1" applyFont="1" applyFill="1" applyBorder="1" applyAlignment="1" applyProtection="1">
      <alignment vertical="center" wrapText="1"/>
    </xf>
    <xf numFmtId="0" fontId="4" fillId="0" borderId="0" xfId="7" applyFont="1" applyFill="1" applyAlignment="1" applyProtection="1">
      <alignment horizontal="justify" vertical="justify"/>
    </xf>
    <xf numFmtId="0" fontId="3" fillId="0" borderId="0" xfId="7" applyNumberFormat="1" applyFont="1" applyFill="1" applyBorder="1" applyAlignment="1" applyProtection="1">
      <alignment horizontal="right"/>
    </xf>
    <xf numFmtId="43" fontId="3" fillId="0" borderId="0" xfId="1" applyFont="1" applyFill="1" applyBorder="1" applyAlignment="1" applyProtection="1">
      <alignment horizontal="right"/>
    </xf>
    <xf numFmtId="0" fontId="4" fillId="0" borderId="0" xfId="7" applyFont="1" applyFill="1" applyAlignment="1">
      <alignment horizontal="right" vertical="top"/>
    </xf>
    <xf numFmtId="168" fontId="4" fillId="0" borderId="0" xfId="7" applyNumberFormat="1" applyFont="1" applyFill="1" applyAlignment="1">
      <alignment horizontal="right" vertical="top"/>
    </xf>
    <xf numFmtId="169" fontId="3" fillId="0" borderId="0" xfId="7" applyNumberFormat="1" applyFont="1" applyFill="1" applyAlignment="1">
      <alignment horizontal="right" vertical="top"/>
    </xf>
    <xf numFmtId="0" fontId="3" fillId="0" borderId="0" xfId="7" applyNumberFormat="1" applyFont="1" applyFill="1" applyAlignment="1" applyProtection="1">
      <alignment horizontal="justify" vertical="justify"/>
    </xf>
    <xf numFmtId="1" fontId="3" fillId="0" borderId="0" xfId="7" applyNumberFormat="1" applyFont="1" applyFill="1"/>
    <xf numFmtId="1" fontId="3" fillId="0" borderId="0" xfId="1" applyNumberFormat="1" applyFont="1" applyFill="1" applyAlignment="1">
      <alignment horizontal="right"/>
    </xf>
    <xf numFmtId="167" fontId="3" fillId="0" borderId="0" xfId="7" applyNumberFormat="1" applyFont="1" applyFill="1" applyAlignment="1">
      <alignment horizontal="right" vertical="top"/>
    </xf>
    <xf numFmtId="0" fontId="3" fillId="0" borderId="0" xfId="7" applyFont="1" applyFill="1" applyAlignment="1" applyProtection="1">
      <alignment horizontal="justify" vertical="center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7" applyFont="1" applyFill="1" applyBorder="1" applyAlignment="1">
      <alignment vertical="center"/>
    </xf>
    <xf numFmtId="0" fontId="3" fillId="0" borderId="0" xfId="7" applyFont="1" applyFill="1" applyAlignment="1">
      <alignment vertical="center"/>
    </xf>
    <xf numFmtId="0" fontId="3" fillId="0" borderId="0" xfId="7" applyFont="1" applyFill="1" applyAlignment="1" applyProtection="1">
      <alignment horizontal="justify" vertical="justify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1" fontId="3" fillId="0" borderId="0" xfId="7" applyNumberFormat="1" applyFont="1" applyFill="1" applyBorder="1" applyAlignment="1" applyProtection="1">
      <alignment horizontal="right"/>
    </xf>
    <xf numFmtId="1" fontId="3" fillId="0" borderId="0" xfId="1" applyNumberFormat="1" applyFont="1" applyFill="1" applyBorder="1" applyAlignment="1" applyProtection="1">
      <alignment horizontal="right"/>
    </xf>
    <xf numFmtId="1" fontId="3" fillId="0" borderId="0" xfId="7" applyNumberFormat="1" applyFont="1" applyFill="1" applyAlignment="1">
      <alignment horizontal="right"/>
    </xf>
    <xf numFmtId="167" fontId="3" fillId="0" borderId="0" xfId="7" applyNumberFormat="1" applyFont="1" applyFill="1" applyBorder="1" applyAlignment="1">
      <alignment horizontal="right" vertical="top"/>
    </xf>
    <xf numFmtId="0" fontId="3" fillId="0" borderId="0" xfId="7" applyFont="1" applyFill="1" applyBorder="1" applyAlignment="1" applyProtection="1">
      <alignment horizontal="justify" vertical="justify"/>
    </xf>
    <xf numFmtId="169" fontId="3" fillId="0" borderId="0" xfId="7" applyNumberFormat="1" applyFont="1" applyFill="1" applyBorder="1" applyAlignment="1">
      <alignment horizontal="right" vertical="top"/>
    </xf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1" fontId="3" fillId="0" borderId="3" xfId="7" applyNumberFormat="1" applyFont="1" applyFill="1" applyBorder="1" applyAlignment="1" applyProtection="1">
      <alignment horizontal="right"/>
    </xf>
    <xf numFmtId="1" fontId="3" fillId="0" borderId="0" xfId="7" applyNumberFormat="1" applyFont="1" applyFill="1" applyBorder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0" fontId="3" fillId="0" borderId="2" xfId="7" applyFont="1" applyFill="1" applyBorder="1" applyAlignment="1">
      <alignment vertical="top"/>
    </xf>
    <xf numFmtId="170" fontId="3" fillId="0" borderId="0" xfId="7" applyNumberFormat="1" applyFont="1" applyFill="1" applyAlignment="1">
      <alignment horizontal="right" vertical="top"/>
    </xf>
    <xf numFmtId="170" fontId="3" fillId="0" borderId="0" xfId="7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 applyProtection="1">
      <alignment horizontal="right" wrapText="1"/>
    </xf>
    <xf numFmtId="0" fontId="3" fillId="0" borderId="0" xfId="7" applyFont="1" applyFill="1" applyBorder="1" applyAlignment="1" applyProtection="1">
      <alignment horizontal="justify" vertical="top"/>
    </xf>
    <xf numFmtId="0" fontId="3" fillId="0" borderId="0" xfId="7" applyFont="1" applyFill="1" applyAlignment="1" applyProtection="1">
      <alignment horizontal="justify" vertical="top"/>
    </xf>
    <xf numFmtId="168" fontId="4" fillId="0" borderId="0" xfId="7" applyNumberFormat="1" applyFont="1" applyFill="1" applyBorder="1" applyAlignment="1">
      <alignment horizontal="right" vertical="top"/>
    </xf>
    <xf numFmtId="0" fontId="4" fillId="0" borderId="0" xfId="7" applyFont="1" applyFill="1" applyBorder="1" applyAlignment="1" applyProtection="1">
      <alignment horizontal="justify" vertical="top"/>
    </xf>
    <xf numFmtId="164" fontId="4" fillId="0" borderId="0" xfId="7" applyNumberFormat="1" applyFont="1" applyFill="1" applyAlignment="1">
      <alignment horizontal="right" vertical="top"/>
    </xf>
    <xf numFmtId="165" fontId="3" fillId="0" borderId="0" xfId="7" applyNumberFormat="1" applyFont="1" applyFill="1" applyAlignment="1">
      <alignment horizontal="right" vertical="top"/>
    </xf>
    <xf numFmtId="0" fontId="4" fillId="0" borderId="0" xfId="7" applyFont="1" applyFill="1" applyBorder="1" applyAlignment="1" applyProtection="1">
      <alignment horizontal="justify" vertical="justify"/>
    </xf>
    <xf numFmtId="165" fontId="3" fillId="0" borderId="0" xfId="7" applyNumberFormat="1" applyFont="1" applyFill="1" applyBorder="1" applyAlignment="1">
      <alignment horizontal="right" vertical="top"/>
    </xf>
    <xf numFmtId="0" fontId="3" fillId="0" borderId="0" xfId="7" applyFont="1" applyFill="1" applyBorder="1" applyAlignment="1">
      <alignment horizontal="justify" vertical="justify"/>
    </xf>
    <xf numFmtId="166" fontId="3" fillId="0" borderId="0" xfId="7" applyNumberFormat="1" applyFont="1" applyFill="1" applyBorder="1" applyAlignment="1">
      <alignment horizontal="right" vertical="top"/>
    </xf>
    <xf numFmtId="0" fontId="4" fillId="0" borderId="2" xfId="7" applyFont="1" applyFill="1" applyBorder="1" applyAlignment="1" applyProtection="1">
      <alignment horizontal="justify" vertical="justify"/>
    </xf>
    <xf numFmtId="43" fontId="3" fillId="0" borderId="2" xfId="1" applyFont="1" applyFill="1" applyBorder="1" applyAlignment="1">
      <alignment horizontal="right" wrapText="1"/>
    </xf>
    <xf numFmtId="1" fontId="3" fillId="0" borderId="0" xfId="1" applyNumberFormat="1" applyFont="1" applyFill="1" applyBorder="1" applyAlignment="1">
      <alignment horizontal="right" wrapText="1"/>
    </xf>
    <xf numFmtId="0" fontId="4" fillId="0" borderId="0" xfId="7" applyFont="1" applyFill="1" applyBorder="1" applyAlignment="1">
      <alignment horizontal="right" vertical="top"/>
    </xf>
    <xf numFmtId="0" fontId="3" fillId="0" borderId="1" xfId="7" applyFont="1" applyFill="1" applyBorder="1" applyAlignment="1">
      <alignment vertical="top"/>
    </xf>
    <xf numFmtId="0" fontId="3" fillId="0" borderId="1" xfId="7" applyFont="1" applyFill="1" applyBorder="1" applyAlignment="1">
      <alignment horizontal="right" vertical="top"/>
    </xf>
    <xf numFmtId="0" fontId="4" fillId="0" borderId="1" xfId="7" applyFont="1" applyFill="1" applyBorder="1" applyAlignment="1" applyProtection="1">
      <alignment horizontal="justify" vertical="justify"/>
    </xf>
    <xf numFmtId="1" fontId="3" fillId="0" borderId="0" xfId="7" applyNumberFormat="1" applyFont="1" applyFill="1" applyBorder="1" applyAlignment="1" applyProtection="1">
      <alignment horizontal="right" wrapText="1"/>
    </xf>
    <xf numFmtId="1" fontId="3" fillId="0" borderId="0" xfId="7" applyNumberFormat="1" applyFont="1" applyFill="1" applyAlignment="1">
      <alignment horizontal="right" wrapText="1"/>
    </xf>
    <xf numFmtId="1" fontId="3" fillId="0" borderId="0" xfId="7" applyNumberFormat="1" applyFont="1" applyFill="1" applyBorder="1" applyAlignment="1">
      <alignment horizontal="right" wrapText="1"/>
    </xf>
    <xf numFmtId="0" fontId="3" fillId="0" borderId="0" xfId="7" applyFont="1" applyFill="1" applyBorder="1" applyAlignment="1" applyProtection="1">
      <alignment horizontal="left" vertical="justify"/>
    </xf>
    <xf numFmtId="0" fontId="3" fillId="0" borderId="2" xfId="7" applyFont="1" applyFill="1" applyBorder="1" applyAlignment="1">
      <alignment horizontal="right" vertical="top"/>
    </xf>
    <xf numFmtId="0" fontId="3" fillId="0" borderId="1" xfId="7" applyNumberFormat="1" applyFont="1" applyFill="1" applyBorder="1" applyAlignment="1" applyProtection="1">
      <alignment horizontal="right" wrapText="1"/>
    </xf>
    <xf numFmtId="1" fontId="4" fillId="0" borderId="0" xfId="10" applyNumberFormat="1" applyFont="1" applyFill="1" applyBorder="1" applyAlignment="1" applyProtection="1">
      <alignment horizontal="right" vertical="top" wrapText="1"/>
    </xf>
    <xf numFmtId="43" fontId="3" fillId="0" borderId="0" xfId="1" applyFont="1" applyFill="1" applyBorder="1" applyAlignment="1" applyProtection="1">
      <alignment wrapText="1"/>
    </xf>
    <xf numFmtId="0" fontId="4" fillId="0" borderId="0" xfId="7" applyFont="1" applyFill="1" applyAlignment="1">
      <alignment horizontal="center"/>
    </xf>
    <xf numFmtId="0" fontId="4" fillId="0" borderId="0" xfId="7" applyFont="1" applyFill="1" applyAlignment="1" applyProtection="1">
      <alignment horizontal="justify" vertical="center"/>
    </xf>
    <xf numFmtId="0" fontId="3" fillId="0" borderId="0" xfId="1" applyNumberFormat="1" applyFont="1" applyFill="1" applyBorder="1" applyAlignment="1" applyProtection="1">
      <alignment horizontal="right"/>
    </xf>
    <xf numFmtId="168" fontId="3" fillId="0" borderId="0" xfId="11" applyNumberFormat="1" applyFont="1" applyFill="1" applyBorder="1" applyAlignment="1">
      <alignment horizontal="right" vertical="top"/>
    </xf>
    <xf numFmtId="0" fontId="3" fillId="0" borderId="0" xfId="12" applyNumberFormat="1" applyFont="1" applyFill="1" applyAlignment="1" applyProtection="1">
      <alignment horizontal="right"/>
    </xf>
    <xf numFmtId="0" fontId="3" fillId="0" borderId="0" xfId="10" applyNumberFormat="1" applyFont="1" applyFill="1" applyBorder="1" applyAlignment="1" applyProtection="1">
      <alignment horizontal="left" vertical="top" wrapText="1"/>
    </xf>
    <xf numFmtId="0" fontId="3" fillId="0" borderId="0" xfId="10" applyNumberFormat="1" applyFont="1" applyFill="1" applyBorder="1" applyAlignment="1" applyProtection="1">
      <alignment horizontal="right" vertical="top" wrapText="1"/>
    </xf>
    <xf numFmtId="172" fontId="3" fillId="0" borderId="0" xfId="7" applyNumberFormat="1" applyFont="1" applyFill="1" applyAlignment="1">
      <alignment horizontal="right" vertical="center"/>
    </xf>
    <xf numFmtId="0" fontId="3" fillId="0" borderId="0" xfId="7" applyNumberFormat="1" applyFont="1" applyFill="1" applyBorder="1" applyAlignment="1" applyProtection="1">
      <alignment horizontal="right" vertical="center"/>
    </xf>
    <xf numFmtId="0" fontId="3" fillId="0" borderId="2" xfId="7" applyNumberFormat="1" applyFont="1" applyFill="1" applyBorder="1" applyAlignment="1" applyProtection="1">
      <alignment horizontal="right"/>
    </xf>
    <xf numFmtId="168" fontId="3" fillId="0" borderId="0" xfId="7" applyNumberFormat="1" applyFont="1" applyFill="1" applyAlignment="1">
      <alignment horizontal="right" vertical="top"/>
    </xf>
    <xf numFmtId="0" fontId="3" fillId="0" borderId="0" xfId="7" applyFont="1" applyFill="1" applyBorder="1" applyAlignment="1" applyProtection="1">
      <alignment horizontal="left" vertical="top" wrapText="1"/>
    </xf>
    <xf numFmtId="168" fontId="3" fillId="0" borderId="0" xfId="7" applyNumberFormat="1" applyFont="1" applyFill="1" applyBorder="1" applyAlignment="1">
      <alignment horizontal="right" vertical="top"/>
    </xf>
    <xf numFmtId="0" fontId="3" fillId="0" borderId="2" xfId="7" applyFont="1" applyFill="1" applyBorder="1" applyAlignment="1" applyProtection="1">
      <alignment horizontal="justify" vertical="justify"/>
    </xf>
    <xf numFmtId="168" fontId="4" fillId="0" borderId="2" xfId="7" applyNumberFormat="1" applyFont="1" applyFill="1" applyBorder="1" applyAlignment="1">
      <alignment horizontal="right" vertical="top"/>
    </xf>
    <xf numFmtId="0" fontId="4" fillId="0" borderId="2" xfId="7" applyFont="1" applyFill="1" applyBorder="1" applyAlignment="1" applyProtection="1">
      <alignment horizontal="justify" vertical="top"/>
    </xf>
    <xf numFmtId="0" fontId="3" fillId="0" borderId="0" xfId="1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center"/>
    </xf>
    <xf numFmtId="0" fontId="3" fillId="0" borderId="0" xfId="10" applyFont="1" applyFill="1" applyBorder="1" applyProtection="1"/>
    <xf numFmtId="0" fontId="3" fillId="0" borderId="2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0" xfId="10" applyNumberFormat="1" applyFont="1" applyFill="1" applyBorder="1" applyProtection="1"/>
    <xf numFmtId="0" fontId="3" fillId="0" borderId="2" xfId="10" applyFont="1" applyFill="1" applyBorder="1" applyAlignment="1" applyProtection="1">
      <alignment horizontal="center" vertical="top" wrapText="1"/>
    </xf>
    <xf numFmtId="1" fontId="4" fillId="0" borderId="0" xfId="7" applyNumberFormat="1" applyFont="1" applyFill="1" applyBorder="1" applyAlignment="1" applyProtection="1">
      <alignment horizontal="right"/>
    </xf>
    <xf numFmtId="167" fontId="3" fillId="0" borderId="2" xfId="7" applyNumberFormat="1" applyFont="1" applyFill="1" applyBorder="1" applyAlignment="1">
      <alignment horizontal="right" vertical="top"/>
    </xf>
    <xf numFmtId="0" fontId="3" fillId="0" borderId="0" xfId="7" applyNumberFormat="1" applyFont="1" applyFill="1" applyBorder="1" applyAlignment="1" applyProtection="1">
      <alignment horizontal="justify" vertical="justify"/>
    </xf>
    <xf numFmtId="0" fontId="4" fillId="0" borderId="0" xfId="7" applyFont="1" applyFill="1" applyAlignment="1">
      <alignment vertical="top"/>
    </xf>
    <xf numFmtId="0" fontId="4" fillId="0" borderId="0" xfId="12" applyNumberFormat="1" applyFont="1" applyFill="1" applyProtection="1"/>
    <xf numFmtId="1" fontId="4" fillId="0" borderId="0" xfId="0" applyNumberFormat="1" applyFont="1" applyFill="1" applyBorder="1" applyAlignment="1" applyProtection="1">
      <alignment horizontal="right"/>
    </xf>
    <xf numFmtId="1" fontId="4" fillId="0" borderId="0" xfId="7" applyNumberFormat="1" applyFont="1" applyFill="1"/>
    <xf numFmtId="0" fontId="4" fillId="0" borderId="0" xfId="7" applyFont="1" applyFill="1"/>
    <xf numFmtId="0" fontId="4" fillId="0" borderId="0" xfId="12" applyNumberFormat="1" applyFont="1" applyFill="1" applyAlignment="1" applyProtection="1">
      <alignment horizontal="right"/>
    </xf>
    <xf numFmtId="43" fontId="4" fillId="0" borderId="0" xfId="1" applyFont="1" applyFill="1"/>
    <xf numFmtId="0" fontId="4" fillId="0" borderId="0" xfId="12" applyNumberFormat="1" applyFont="1" applyFill="1" applyBorder="1" applyAlignment="1" applyProtection="1">
      <alignment horizontal="right"/>
    </xf>
    <xf numFmtId="0" fontId="4" fillId="0" borderId="0" xfId="7" applyNumberFormat="1" applyFont="1" applyFill="1"/>
    <xf numFmtId="43" fontId="3" fillId="0" borderId="0" xfId="1" applyFont="1" applyFill="1" applyBorder="1" applyAlignment="1">
      <alignment horizontal="right" wrapText="1"/>
    </xf>
    <xf numFmtId="49" fontId="3" fillId="0" borderId="0" xfId="10" applyNumberFormat="1" applyFont="1" applyFill="1" applyBorder="1" applyAlignment="1" applyProtection="1">
      <alignment horizontal="right" vertical="top" wrapText="1"/>
    </xf>
    <xf numFmtId="43" fontId="4" fillId="0" borderId="0" xfId="1" applyFont="1" applyFill="1" applyProtection="1"/>
    <xf numFmtId="1" fontId="4" fillId="0" borderId="0" xfId="6" applyNumberFormat="1" applyFont="1" applyFill="1" applyProtection="1"/>
    <xf numFmtId="0" fontId="5" fillId="0" borderId="3" xfId="7" applyNumberFormat="1" applyFont="1" applyFill="1" applyBorder="1" applyAlignment="1" applyProtection="1">
      <alignment horizontal="right" wrapText="1"/>
    </xf>
    <xf numFmtId="0" fontId="5" fillId="0" borderId="0" xfId="7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3" xfId="10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/>
    <xf numFmtId="0" fontId="3" fillId="0" borderId="3" xfId="9" applyNumberFormat="1" applyFont="1" applyFill="1" applyBorder="1" applyAlignment="1" applyProtection="1">
      <alignment horizontal="right"/>
    </xf>
    <xf numFmtId="0" fontId="3" fillId="0" borderId="0" xfId="9" applyFont="1" applyFill="1" applyBorder="1" applyAlignment="1" applyProtection="1"/>
    <xf numFmtId="0" fontId="1" fillId="0" borderId="0" xfId="0" applyFont="1" applyFill="1" applyAlignment="1"/>
    <xf numFmtId="0" fontId="3" fillId="0" borderId="0" xfId="9" applyNumberFormat="1" applyFont="1" applyFill="1" applyBorder="1" applyAlignment="1" applyProtection="1">
      <alignment horizontal="right" vertical="center"/>
    </xf>
    <xf numFmtId="0" fontId="5" fillId="0" borderId="0" xfId="7" applyFont="1" applyFill="1" applyBorder="1" applyAlignment="1">
      <alignment vertical="top"/>
    </xf>
    <xf numFmtId="0" fontId="5" fillId="0" borderId="0" xfId="7" applyFont="1" applyFill="1" applyBorder="1" applyAlignment="1">
      <alignment horizontal="right" vertical="top"/>
    </xf>
    <xf numFmtId="0" fontId="5" fillId="0" borderId="0" xfId="7" applyFont="1" applyFill="1" applyBorder="1" applyAlignment="1" applyProtection="1">
      <alignment horizontal="justify" vertical="justify"/>
    </xf>
    <xf numFmtId="0" fontId="5" fillId="0" borderId="0" xfId="7" applyFont="1" applyFill="1"/>
    <xf numFmtId="0" fontId="3" fillId="0" borderId="2" xfId="7" applyFont="1" applyFill="1" applyBorder="1" applyAlignment="1" applyProtection="1">
      <alignment horizontal="justify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0" borderId="0" xfId="7" applyNumberFormat="1" applyFont="1" applyFill="1" applyBorder="1" applyAlignment="1">
      <alignment horizontal="right" vertical="top"/>
    </xf>
    <xf numFmtId="0" fontId="4" fillId="0" borderId="0" xfId="7" applyNumberFormat="1" applyFont="1" applyFill="1" applyBorder="1" applyAlignment="1" applyProtection="1">
      <alignment horizontal="center"/>
    </xf>
    <xf numFmtId="0" fontId="3" fillId="0" borderId="0" xfId="10" applyFont="1" applyFill="1" applyBorder="1" applyAlignment="1" applyProtection="1">
      <alignment horizontal="left" vertical="top" wrapText="1"/>
    </xf>
    <xf numFmtId="0" fontId="3" fillId="0" borderId="0" xfId="10" applyFont="1" applyFill="1" applyBorder="1" applyAlignment="1" applyProtection="1">
      <alignment horizontal="left" vertical="top"/>
    </xf>
    <xf numFmtId="0" fontId="3" fillId="0" borderId="3" xfId="9" applyNumberFormat="1" applyFont="1" applyFill="1" applyBorder="1" applyAlignment="1" applyProtection="1">
      <alignment horizontal="right" vertical="top" wrapText="1"/>
    </xf>
    <xf numFmtId="0" fontId="3" fillId="0" borderId="0" xfId="10" applyFont="1" applyFill="1" applyAlignment="1" applyProtection="1">
      <alignment horizontal="right" vertical="top"/>
    </xf>
    <xf numFmtId="0" fontId="3" fillId="0" borderId="3" xfId="9" applyNumberFormat="1" applyFont="1" applyFill="1" applyBorder="1" applyAlignment="1" applyProtection="1">
      <alignment horizontal="right" vertical="top" wrapText="1"/>
    </xf>
    <xf numFmtId="0" fontId="5" fillId="0" borderId="0" xfId="7" applyFont="1" applyFill="1" applyBorder="1"/>
    <xf numFmtId="0" fontId="4" fillId="0" borderId="0" xfId="7" applyFont="1" applyFill="1" applyBorder="1"/>
    <xf numFmtId="0" fontId="4" fillId="0" borderId="0" xfId="7" applyNumberFormat="1" applyFont="1" applyFill="1" applyBorder="1" applyAlignment="1" applyProtection="1">
      <alignment horizontal="center"/>
    </xf>
    <xf numFmtId="0" fontId="3" fillId="0" borderId="0" xfId="10" applyFont="1" applyFill="1" applyBorder="1" applyAlignment="1" applyProtection="1">
      <alignment horizontal="left" vertical="top" wrapText="1"/>
    </xf>
    <xf numFmtId="0" fontId="3" fillId="0" borderId="0" xfId="10" applyFont="1" applyFill="1" applyBorder="1" applyAlignment="1" applyProtection="1">
      <alignment horizontal="left" vertical="top"/>
    </xf>
  </cellXfs>
  <cellStyles count="13">
    <cellStyle name="Comma" xfId="1" builtinId="3"/>
    <cellStyle name="Comma 2" xfId="2"/>
    <cellStyle name="Comma 4" xfId="3"/>
    <cellStyle name="Normal" xfId="0" builtinId="0"/>
    <cellStyle name="Normal 2" xfId="4"/>
    <cellStyle name="Normal 4" xfId="5"/>
    <cellStyle name="Normal_BUDGET FOR  03-04" xfId="6"/>
    <cellStyle name="Normal_budget for 03-04" xfId="7"/>
    <cellStyle name="Normal_budget for 03-04 2" xfId="11"/>
    <cellStyle name="Normal_BUDGET2000" xfId="8"/>
    <cellStyle name="Normal_BUDGET-2000" xfId="9"/>
    <cellStyle name="Normal_budgetDocNIC02-03" xfId="10"/>
    <cellStyle name="Normal_DEMAND17" xfId="12"/>
  </cellStyles>
  <dxfs count="0"/>
  <tableStyles count="0" defaultTableStyle="TableStyleMedium9" defaultPivotStyle="PivotStyleLight16"/>
  <colors>
    <mruColors>
      <color rgb="FFFF0066"/>
      <color rgb="FFFFCCFF"/>
      <color rgb="FFFF3399"/>
      <color rgb="FF336699"/>
      <color rgb="FFFF00FF"/>
      <color rgb="FFFF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384501</xdr:colOff>
      <xdr:row>33</xdr:row>
      <xdr:rowOff>149087</xdr:rowOff>
    </xdr:from>
    <xdr:to>
      <xdr:col>8</xdr:col>
      <xdr:colOff>167003</xdr:colOff>
      <xdr:row>39</xdr:row>
      <xdr:rowOff>36988</xdr:rowOff>
    </xdr:to>
    <xdr:sp macro="" textlink="">
      <xdr:nvSpPr>
        <xdr:cNvPr id="1168" name="Text Box 1" hidden="1"/>
        <xdr:cNvSpPr txBox="1">
          <a:spLocks noChangeArrowheads="1"/>
        </xdr:cNvSpPr>
      </xdr:nvSpPr>
      <xdr:spPr bwMode="auto">
        <a:xfrm>
          <a:off x="6248400" y="5343525"/>
          <a:ext cx="1171575" cy="762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6</xdr:col>
      <xdr:colOff>384501</xdr:colOff>
      <xdr:row>41</xdr:row>
      <xdr:rowOff>75086</xdr:rowOff>
    </xdr:from>
    <xdr:to>
      <xdr:col>8</xdr:col>
      <xdr:colOff>167003</xdr:colOff>
      <xdr:row>46</xdr:row>
      <xdr:rowOff>22546</xdr:rowOff>
    </xdr:to>
    <xdr:sp macro="" textlink="">
      <xdr:nvSpPr>
        <xdr:cNvPr id="1169" name="Text Box 2" hidden="1"/>
        <xdr:cNvSpPr txBox="1">
          <a:spLocks noChangeArrowheads="1"/>
        </xdr:cNvSpPr>
      </xdr:nvSpPr>
      <xdr:spPr bwMode="auto">
        <a:xfrm>
          <a:off x="6248400" y="6515100"/>
          <a:ext cx="1171575" cy="7810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6</xdr:col>
      <xdr:colOff>384501</xdr:colOff>
      <xdr:row>48</xdr:row>
      <xdr:rowOff>51830</xdr:rowOff>
    </xdr:from>
    <xdr:to>
      <xdr:col>8</xdr:col>
      <xdr:colOff>167003</xdr:colOff>
      <xdr:row>53</xdr:row>
      <xdr:rowOff>36184</xdr:rowOff>
    </xdr:to>
    <xdr:sp macro="" textlink="">
      <xdr:nvSpPr>
        <xdr:cNvPr id="1170" name="Text Box 3" hidden="1"/>
        <xdr:cNvSpPr txBox="1">
          <a:spLocks noChangeArrowheads="1"/>
        </xdr:cNvSpPr>
      </xdr:nvSpPr>
      <xdr:spPr bwMode="auto">
        <a:xfrm>
          <a:off x="6248400" y="7658100"/>
          <a:ext cx="1171575" cy="762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8</xdr:col>
      <xdr:colOff>107948</xdr:colOff>
      <xdr:row>41</xdr:row>
      <xdr:rowOff>75086</xdr:rowOff>
    </xdr:from>
    <xdr:to>
      <xdr:col>10</xdr:col>
      <xdr:colOff>87853</xdr:colOff>
      <xdr:row>46</xdr:row>
      <xdr:rowOff>22546</xdr:rowOff>
    </xdr:to>
    <xdr:sp macro="" textlink="">
      <xdr:nvSpPr>
        <xdr:cNvPr id="1171" name="Text Box 4" hidden="1"/>
        <xdr:cNvSpPr txBox="1">
          <a:spLocks noChangeArrowheads="1"/>
        </xdr:cNvSpPr>
      </xdr:nvSpPr>
      <xdr:spPr bwMode="auto">
        <a:xfrm>
          <a:off x="7372350" y="6515100"/>
          <a:ext cx="1219200" cy="7810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687074</xdr:colOff>
      <xdr:row>19</xdr:row>
      <xdr:rowOff>50732</xdr:rowOff>
    </xdr:from>
    <xdr:to>
      <xdr:col>7</xdr:col>
      <xdr:colOff>436174</xdr:colOff>
      <xdr:row>23</xdr:row>
      <xdr:rowOff>99391</xdr:rowOff>
    </xdr:to>
    <xdr:sp macro="" textlink="">
      <xdr:nvSpPr>
        <xdr:cNvPr id="1172" name="Text Box 57" hidden="1"/>
        <xdr:cNvSpPr txBox="1">
          <a:spLocks noChangeArrowheads="1"/>
        </xdr:cNvSpPr>
      </xdr:nvSpPr>
      <xdr:spPr bwMode="auto">
        <a:xfrm>
          <a:off x="5829300" y="3267075"/>
          <a:ext cx="1209675" cy="6953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687074</xdr:colOff>
      <xdr:row>27</xdr:row>
      <xdr:rowOff>86450</xdr:rowOff>
    </xdr:from>
    <xdr:to>
      <xdr:col>7</xdr:col>
      <xdr:colOff>436174</xdr:colOff>
      <xdr:row>33</xdr:row>
      <xdr:rowOff>26279</xdr:rowOff>
    </xdr:to>
    <xdr:sp macro="" textlink="">
      <xdr:nvSpPr>
        <xdr:cNvPr id="1173" name="Text Box 58" hidden="1"/>
        <xdr:cNvSpPr txBox="1">
          <a:spLocks noChangeArrowheads="1"/>
        </xdr:cNvSpPr>
      </xdr:nvSpPr>
      <xdr:spPr bwMode="auto">
        <a:xfrm>
          <a:off x="5829300" y="4467225"/>
          <a:ext cx="120967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687074</xdr:colOff>
      <xdr:row>35</xdr:row>
      <xdr:rowOff>140804</xdr:rowOff>
    </xdr:from>
    <xdr:to>
      <xdr:col>7</xdr:col>
      <xdr:colOff>436174</xdr:colOff>
      <xdr:row>40</xdr:row>
      <xdr:rowOff>42266</xdr:rowOff>
    </xdr:to>
    <xdr:sp macro="" textlink="">
      <xdr:nvSpPr>
        <xdr:cNvPr id="1174" name="Text Box 59" hidden="1"/>
        <xdr:cNvSpPr txBox="1">
          <a:spLocks noChangeArrowheads="1"/>
        </xdr:cNvSpPr>
      </xdr:nvSpPr>
      <xdr:spPr bwMode="auto">
        <a:xfrm>
          <a:off x="5829300" y="5648325"/>
          <a:ext cx="1209675" cy="6477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687074</xdr:colOff>
      <xdr:row>43</xdr:row>
      <xdr:rowOff>18448</xdr:rowOff>
    </xdr:from>
    <xdr:to>
      <xdr:col>7</xdr:col>
      <xdr:colOff>436174</xdr:colOff>
      <xdr:row>47</xdr:row>
      <xdr:rowOff>41413</xdr:rowOff>
    </xdr:to>
    <xdr:sp macro="" textlink="">
      <xdr:nvSpPr>
        <xdr:cNvPr id="1175" name="Text Box 60" hidden="1"/>
        <xdr:cNvSpPr txBox="1">
          <a:spLocks noChangeArrowheads="1"/>
        </xdr:cNvSpPr>
      </xdr:nvSpPr>
      <xdr:spPr bwMode="auto">
        <a:xfrm>
          <a:off x="5829300" y="6791325"/>
          <a:ext cx="1209675" cy="7048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687074</xdr:colOff>
      <xdr:row>50</xdr:row>
      <xdr:rowOff>99961</xdr:rowOff>
    </xdr:from>
    <xdr:to>
      <xdr:col>7</xdr:col>
      <xdr:colOff>436174</xdr:colOff>
      <xdr:row>54</xdr:row>
      <xdr:rowOff>99316</xdr:rowOff>
    </xdr:to>
    <xdr:sp macro="" textlink="">
      <xdr:nvSpPr>
        <xdr:cNvPr id="1176" name="Text Box 61" hidden="1"/>
        <xdr:cNvSpPr txBox="1">
          <a:spLocks noChangeArrowheads="1"/>
        </xdr:cNvSpPr>
      </xdr:nvSpPr>
      <xdr:spPr bwMode="auto">
        <a:xfrm>
          <a:off x="5829300" y="7972425"/>
          <a:ext cx="1209675" cy="6762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183154</xdr:colOff>
      <xdr:row>19</xdr:row>
      <xdr:rowOff>50732</xdr:rowOff>
    </xdr:from>
    <xdr:to>
      <xdr:col>10</xdr:col>
      <xdr:colOff>559026</xdr:colOff>
      <xdr:row>23</xdr:row>
      <xdr:rowOff>124239</xdr:rowOff>
    </xdr:to>
    <xdr:sp macro="" textlink="">
      <xdr:nvSpPr>
        <xdr:cNvPr id="1177" name="Text Box 96" hidden="1"/>
        <xdr:cNvSpPr txBox="1">
          <a:spLocks noChangeArrowheads="1"/>
        </xdr:cNvSpPr>
      </xdr:nvSpPr>
      <xdr:spPr bwMode="auto">
        <a:xfrm>
          <a:off x="8077200" y="3267075"/>
          <a:ext cx="1009650" cy="7143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8</xdr:col>
      <xdr:colOff>205103</xdr:colOff>
      <xdr:row>19</xdr:row>
      <xdr:rowOff>50732</xdr:rowOff>
    </xdr:from>
    <xdr:to>
      <xdr:col>10</xdr:col>
      <xdr:colOff>158482</xdr:colOff>
      <xdr:row>23</xdr:row>
      <xdr:rowOff>124239</xdr:rowOff>
    </xdr:to>
    <xdr:sp macro="" textlink="">
      <xdr:nvSpPr>
        <xdr:cNvPr id="1178" name="Text Box 97" hidden="1"/>
        <xdr:cNvSpPr txBox="1">
          <a:spLocks noChangeArrowheads="1"/>
        </xdr:cNvSpPr>
      </xdr:nvSpPr>
      <xdr:spPr bwMode="auto">
        <a:xfrm>
          <a:off x="7458075" y="3267075"/>
          <a:ext cx="1219200" cy="7143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183154</xdr:colOff>
      <xdr:row>27</xdr:row>
      <xdr:rowOff>86450</xdr:rowOff>
    </xdr:from>
    <xdr:to>
      <xdr:col>10</xdr:col>
      <xdr:colOff>559026</xdr:colOff>
      <xdr:row>33</xdr:row>
      <xdr:rowOff>26279</xdr:rowOff>
    </xdr:to>
    <xdr:sp macro="" textlink="">
      <xdr:nvSpPr>
        <xdr:cNvPr id="1179" name="Text Box 98" hidden="1"/>
        <xdr:cNvSpPr txBox="1">
          <a:spLocks noChangeArrowheads="1"/>
        </xdr:cNvSpPr>
      </xdr:nvSpPr>
      <xdr:spPr bwMode="auto">
        <a:xfrm>
          <a:off x="8077200" y="4467225"/>
          <a:ext cx="1009650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183154</xdr:colOff>
      <xdr:row>52</xdr:row>
      <xdr:rowOff>109450</xdr:rowOff>
    </xdr:from>
    <xdr:to>
      <xdr:col>10</xdr:col>
      <xdr:colOff>559026</xdr:colOff>
      <xdr:row>56</xdr:row>
      <xdr:rowOff>149087</xdr:rowOff>
    </xdr:to>
    <xdr:sp macro="" textlink="">
      <xdr:nvSpPr>
        <xdr:cNvPr id="1180" name="Text Box 99" hidden="1"/>
        <xdr:cNvSpPr txBox="1">
          <a:spLocks noChangeArrowheads="1"/>
        </xdr:cNvSpPr>
      </xdr:nvSpPr>
      <xdr:spPr bwMode="auto">
        <a:xfrm>
          <a:off x="8077200" y="8315325"/>
          <a:ext cx="1009650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183154</xdr:colOff>
      <xdr:row>58</xdr:row>
      <xdr:rowOff>137003</xdr:rowOff>
    </xdr:from>
    <xdr:to>
      <xdr:col>10</xdr:col>
      <xdr:colOff>559026</xdr:colOff>
      <xdr:row>63</xdr:row>
      <xdr:rowOff>44650</xdr:rowOff>
    </xdr:to>
    <xdr:sp macro="" textlink="">
      <xdr:nvSpPr>
        <xdr:cNvPr id="1181" name="Text Box 100" hidden="1"/>
        <xdr:cNvSpPr txBox="1">
          <a:spLocks noChangeArrowheads="1"/>
        </xdr:cNvSpPr>
      </xdr:nvSpPr>
      <xdr:spPr bwMode="auto">
        <a:xfrm>
          <a:off x="8077200" y="9305925"/>
          <a:ext cx="1009650" cy="6953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183154</xdr:colOff>
      <xdr:row>34</xdr:row>
      <xdr:rowOff>149087</xdr:rowOff>
    </xdr:from>
    <xdr:to>
      <xdr:col>10</xdr:col>
      <xdr:colOff>559026</xdr:colOff>
      <xdr:row>39</xdr:row>
      <xdr:rowOff>91109</xdr:rowOff>
    </xdr:to>
    <xdr:sp macro="" textlink="">
      <xdr:nvSpPr>
        <xdr:cNvPr id="1182" name="Text Box 101" hidden="1"/>
        <xdr:cNvSpPr txBox="1">
          <a:spLocks noChangeArrowheads="1"/>
        </xdr:cNvSpPr>
      </xdr:nvSpPr>
      <xdr:spPr bwMode="auto">
        <a:xfrm>
          <a:off x="8077200" y="5505450"/>
          <a:ext cx="1009650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50">
    <tabColor rgb="FFC00000"/>
  </sheetPr>
  <dimension ref="A1:I238"/>
  <sheetViews>
    <sheetView tabSelected="1" view="pageBreakPreview" zoomScale="115" zoomScaleNormal="115" zoomScaleSheetLayoutView="115" workbookViewId="0">
      <selection activeCell="P22" sqref="P22"/>
    </sheetView>
  </sheetViews>
  <sheetFormatPr defaultColWidth="9.140625" defaultRowHeight="12.75"/>
  <cols>
    <col min="1" max="1" width="5.7109375" style="14" customWidth="1"/>
    <col min="2" max="2" width="7.85546875" style="15" customWidth="1"/>
    <col min="3" max="3" width="40.7109375" style="8" customWidth="1"/>
    <col min="4" max="4" width="10.7109375" style="3" customWidth="1"/>
    <col min="5" max="5" width="10.7109375" style="5" customWidth="1"/>
    <col min="6" max="7" width="10.7109375" style="3" customWidth="1"/>
    <col min="8" max="9" width="9.140625" style="12"/>
    <col min="10" max="16384" width="9.140625" style="5"/>
  </cols>
  <sheetData>
    <row r="1" spans="1:9">
      <c r="A1" s="161" t="s">
        <v>0</v>
      </c>
      <c r="B1" s="161"/>
      <c r="C1" s="161"/>
      <c r="D1" s="161"/>
      <c r="E1" s="161"/>
      <c r="F1" s="161"/>
      <c r="G1" s="161"/>
    </row>
    <row r="2" spans="1:9">
      <c r="A2" s="161" t="s">
        <v>1</v>
      </c>
      <c r="B2" s="161"/>
      <c r="C2" s="161"/>
      <c r="D2" s="161"/>
      <c r="E2" s="161"/>
      <c r="F2" s="161"/>
      <c r="G2" s="161"/>
    </row>
    <row r="3" spans="1:9">
      <c r="A3" s="1"/>
      <c r="B3" s="2"/>
      <c r="C3" s="153"/>
      <c r="D3" s="153"/>
      <c r="E3" s="4"/>
      <c r="F3" s="153"/>
      <c r="G3" s="153"/>
    </row>
    <row r="4" spans="1:9">
      <c r="A4" s="6"/>
      <c r="B4" s="7"/>
      <c r="C4" s="9" t="s">
        <v>59</v>
      </c>
      <c r="D4" s="10">
        <v>2425</v>
      </c>
      <c r="E4" s="11" t="s">
        <v>2</v>
      </c>
      <c r="F4" s="13"/>
      <c r="G4" s="13"/>
    </row>
    <row r="5" spans="1:9">
      <c r="C5" s="16" t="s">
        <v>60</v>
      </c>
      <c r="F5" s="17"/>
      <c r="G5" s="17"/>
    </row>
    <row r="6" spans="1:9">
      <c r="C6" s="16" t="s">
        <v>3</v>
      </c>
      <c r="D6" s="18">
        <v>4425</v>
      </c>
      <c r="E6" s="19" t="s">
        <v>4</v>
      </c>
      <c r="F6" s="17"/>
      <c r="G6" s="17"/>
    </row>
    <row r="7" spans="1:9">
      <c r="C7" s="9"/>
      <c r="D7" s="20"/>
      <c r="E7" s="21"/>
      <c r="F7" s="17"/>
      <c r="G7" s="17"/>
    </row>
    <row r="8" spans="1:9">
      <c r="A8" s="162" t="s">
        <v>162</v>
      </c>
      <c r="B8" s="163"/>
      <c r="C8" s="163"/>
      <c r="D8" s="163"/>
      <c r="E8" s="163"/>
      <c r="F8" s="163"/>
      <c r="G8" s="163"/>
    </row>
    <row r="9" spans="1:9" ht="9" customHeight="1">
      <c r="A9" s="155"/>
      <c r="C9" s="16"/>
      <c r="D9" s="22"/>
      <c r="E9" s="23"/>
      <c r="F9" s="17"/>
      <c r="G9" s="17"/>
    </row>
    <row r="10" spans="1:9">
      <c r="A10" s="154"/>
      <c r="C10" s="24"/>
      <c r="D10" s="153" t="s">
        <v>5</v>
      </c>
      <c r="E10" s="153" t="s">
        <v>58</v>
      </c>
      <c r="F10" s="153" t="s">
        <v>8</v>
      </c>
    </row>
    <row r="11" spans="1:9" ht="13.5">
      <c r="A11" s="154"/>
      <c r="C11" s="25" t="s">
        <v>6</v>
      </c>
      <c r="D11" s="18">
        <f>G200</f>
        <v>407276</v>
      </c>
      <c r="E11" s="114">
        <f>G218</f>
        <v>1000</v>
      </c>
      <c r="F11" s="97">
        <f>E11+D11</f>
        <v>408276</v>
      </c>
      <c r="G11" s="27"/>
    </row>
    <row r="12" spans="1:9" ht="9" customHeight="1">
      <c r="A12" s="154"/>
      <c r="C12" s="25"/>
      <c r="D12" s="25"/>
      <c r="E12" s="26"/>
      <c r="F12" s="25"/>
      <c r="G12" s="27"/>
    </row>
    <row r="13" spans="1:9">
      <c r="A13" s="155" t="s">
        <v>57</v>
      </c>
      <c r="C13" s="28"/>
      <c r="D13" s="29"/>
      <c r="E13" s="29"/>
    </row>
    <row r="14" spans="1:9" s="34" customFormat="1">
      <c r="A14" s="154"/>
      <c r="B14" s="35"/>
      <c r="C14" s="30"/>
      <c r="D14" s="31"/>
      <c r="E14" s="31"/>
      <c r="F14" s="31"/>
      <c r="G14" s="32" t="s">
        <v>61</v>
      </c>
      <c r="H14" s="115"/>
      <c r="I14" s="115"/>
    </row>
    <row r="15" spans="1:9" s="33" customFormat="1" ht="25.5">
      <c r="A15" s="140"/>
      <c r="C15" s="141"/>
      <c r="D15" s="142" t="s">
        <v>67</v>
      </c>
      <c r="E15" s="156" t="s">
        <v>68</v>
      </c>
      <c r="F15" s="156" t="s">
        <v>158</v>
      </c>
      <c r="G15" s="158" t="s">
        <v>68</v>
      </c>
    </row>
    <row r="16" spans="1:9" s="115" customFormat="1">
      <c r="A16" s="154"/>
      <c r="B16" s="143" t="s">
        <v>7</v>
      </c>
      <c r="C16" s="144"/>
      <c r="D16" s="145" t="s">
        <v>142</v>
      </c>
      <c r="E16" s="145" t="s">
        <v>159</v>
      </c>
      <c r="F16" s="145" t="s">
        <v>159</v>
      </c>
      <c r="G16" s="157" t="s">
        <v>182</v>
      </c>
    </row>
    <row r="17" spans="1:9" s="34" customFormat="1">
      <c r="A17" s="119"/>
      <c r="B17" s="35"/>
      <c r="C17" s="30"/>
      <c r="D17" s="36"/>
      <c r="E17" s="36"/>
      <c r="F17" s="36"/>
      <c r="G17" s="37"/>
      <c r="H17" s="115"/>
      <c r="I17" s="115"/>
    </row>
    <row r="18" spans="1:9">
      <c r="C18" s="98" t="s">
        <v>9</v>
      </c>
      <c r="D18" s="39"/>
      <c r="E18" s="39"/>
      <c r="F18" s="39"/>
      <c r="G18" s="39"/>
    </row>
    <row r="19" spans="1:9">
      <c r="A19" s="14" t="s">
        <v>10</v>
      </c>
      <c r="B19" s="41">
        <v>2425</v>
      </c>
      <c r="C19" s="38" t="s">
        <v>2</v>
      </c>
      <c r="D19" s="39"/>
      <c r="E19" s="39"/>
      <c r="F19" s="39"/>
      <c r="G19" s="39"/>
    </row>
    <row r="20" spans="1:9">
      <c r="B20" s="42">
        <v>1E-3</v>
      </c>
      <c r="C20" s="38" t="s">
        <v>11</v>
      </c>
      <c r="D20" s="39"/>
      <c r="E20" s="39"/>
      <c r="F20" s="39"/>
      <c r="G20" s="39"/>
    </row>
    <row r="21" spans="1:9">
      <c r="B21" s="43">
        <v>0.44</v>
      </c>
      <c r="C21" s="44" t="s">
        <v>12</v>
      </c>
      <c r="D21" s="45"/>
      <c r="E21" s="45"/>
      <c r="F21" s="45"/>
      <c r="G21" s="45"/>
    </row>
    <row r="22" spans="1:9">
      <c r="B22" s="47" t="s">
        <v>13</v>
      </c>
      <c r="C22" s="48" t="s">
        <v>14</v>
      </c>
      <c r="D22" s="49">
        <v>42643</v>
      </c>
      <c r="E22" s="49">
        <v>76435</v>
      </c>
      <c r="F22" s="49">
        <v>76435</v>
      </c>
      <c r="G22" s="49">
        <v>81563</v>
      </c>
      <c r="H22" s="50"/>
    </row>
    <row r="23" spans="1:9">
      <c r="B23" s="47" t="s">
        <v>62</v>
      </c>
      <c r="C23" s="52" t="s">
        <v>63</v>
      </c>
      <c r="D23" s="49">
        <v>7566</v>
      </c>
      <c r="E23" s="49">
        <v>6822</v>
      </c>
      <c r="F23" s="49">
        <f>6822+520</f>
        <v>7342</v>
      </c>
      <c r="G23" s="49">
        <v>7135</v>
      </c>
      <c r="H23" s="50"/>
    </row>
    <row r="24" spans="1:9" s="34" customFormat="1">
      <c r="A24" s="102"/>
      <c r="B24" s="103" t="s">
        <v>78</v>
      </c>
      <c r="C24" s="102" t="s">
        <v>74</v>
      </c>
      <c r="D24" s="61">
        <v>623</v>
      </c>
      <c r="E24" s="61">
        <v>2305</v>
      </c>
      <c r="F24" s="61">
        <v>2305</v>
      </c>
      <c r="G24" s="61">
        <v>1</v>
      </c>
      <c r="H24" s="118"/>
      <c r="I24" s="115"/>
    </row>
    <row r="25" spans="1:9" s="34" customFormat="1">
      <c r="A25" s="102"/>
      <c r="B25" s="103" t="s">
        <v>79</v>
      </c>
      <c r="C25" s="102" t="s">
        <v>75</v>
      </c>
      <c r="D25" s="61">
        <v>33392</v>
      </c>
      <c r="E25" s="61">
        <v>9552</v>
      </c>
      <c r="F25" s="61">
        <f>9552-3000</f>
        <v>6552</v>
      </c>
      <c r="G25" s="61">
        <v>10639</v>
      </c>
      <c r="H25" s="118"/>
      <c r="I25" s="115"/>
    </row>
    <row r="26" spans="1:9" s="34" customFormat="1">
      <c r="A26" s="102"/>
      <c r="B26" s="103" t="s">
        <v>80</v>
      </c>
      <c r="C26" s="102" t="s">
        <v>76</v>
      </c>
      <c r="D26" s="61">
        <v>25</v>
      </c>
      <c r="E26" s="61">
        <v>1</v>
      </c>
      <c r="F26" s="61">
        <v>1</v>
      </c>
      <c r="G26" s="61">
        <v>1</v>
      </c>
      <c r="H26" s="118"/>
      <c r="I26" s="115"/>
    </row>
    <row r="27" spans="1:9" s="34" customFormat="1">
      <c r="A27" s="102"/>
      <c r="B27" s="103" t="s">
        <v>81</v>
      </c>
      <c r="C27" s="102" t="s">
        <v>77</v>
      </c>
      <c r="D27" s="62">
        <v>0</v>
      </c>
      <c r="E27" s="61">
        <v>1</v>
      </c>
      <c r="F27" s="61">
        <v>1</v>
      </c>
      <c r="G27" s="61">
        <v>1</v>
      </c>
      <c r="H27" s="118"/>
      <c r="I27" s="115"/>
    </row>
    <row r="28" spans="1:9">
      <c r="B28" s="47" t="s">
        <v>15</v>
      </c>
      <c r="C28" s="102" t="s">
        <v>82</v>
      </c>
      <c r="D28" s="49">
        <v>623</v>
      </c>
      <c r="E28" s="49">
        <v>626</v>
      </c>
      <c r="F28" s="49">
        <v>626</v>
      </c>
      <c r="G28" s="49">
        <v>626</v>
      </c>
    </row>
    <row r="29" spans="1:9">
      <c r="B29" s="47" t="s">
        <v>16</v>
      </c>
      <c r="C29" s="52" t="s">
        <v>17</v>
      </c>
      <c r="D29" s="49">
        <v>1473</v>
      </c>
      <c r="E29" s="49">
        <v>1496</v>
      </c>
      <c r="F29" s="49">
        <v>1496</v>
      </c>
      <c r="G29" s="49">
        <v>1496</v>
      </c>
    </row>
    <row r="30" spans="1:9" s="34" customFormat="1">
      <c r="A30" s="102"/>
      <c r="B30" s="103" t="s">
        <v>86</v>
      </c>
      <c r="C30" s="102" t="s">
        <v>83</v>
      </c>
      <c r="D30" s="62">
        <v>0</v>
      </c>
      <c r="E30" s="61">
        <v>1</v>
      </c>
      <c r="F30" s="61">
        <v>1</v>
      </c>
      <c r="G30" s="61">
        <v>1</v>
      </c>
      <c r="H30" s="118"/>
      <c r="I30" s="115"/>
    </row>
    <row r="31" spans="1:9" s="34" customFormat="1">
      <c r="A31" s="102"/>
      <c r="B31" s="103" t="s">
        <v>87</v>
      </c>
      <c r="C31" s="102" t="s">
        <v>84</v>
      </c>
      <c r="D31" s="62">
        <v>0</v>
      </c>
      <c r="E31" s="61">
        <v>1</v>
      </c>
      <c r="F31" s="61">
        <v>1</v>
      </c>
      <c r="G31" s="61">
        <v>1</v>
      </c>
      <c r="H31" s="118"/>
      <c r="I31" s="115"/>
    </row>
    <row r="32" spans="1:9" s="34" customFormat="1">
      <c r="A32" s="102"/>
      <c r="B32" s="103" t="s">
        <v>88</v>
      </c>
      <c r="C32" s="102" t="s">
        <v>85</v>
      </c>
      <c r="D32" s="61">
        <v>1014</v>
      </c>
      <c r="E32" s="61">
        <v>1000</v>
      </c>
      <c r="F32" s="61">
        <v>1000</v>
      </c>
      <c r="G32" s="61">
        <v>1000</v>
      </c>
      <c r="H32" s="118"/>
      <c r="I32" s="115"/>
    </row>
    <row r="33" spans="1:9" s="34" customFormat="1">
      <c r="A33" s="103"/>
      <c r="B33" s="103" t="s">
        <v>160</v>
      </c>
      <c r="C33" s="102" t="s">
        <v>39</v>
      </c>
      <c r="D33" s="62">
        <v>0</v>
      </c>
      <c r="E33" s="61">
        <v>2000</v>
      </c>
      <c r="F33" s="61">
        <f>2000-500</f>
        <v>1500</v>
      </c>
      <c r="G33" s="62">
        <v>0</v>
      </c>
      <c r="H33" s="118"/>
      <c r="I33" s="115"/>
    </row>
    <row r="34" spans="1:9" s="34" customFormat="1">
      <c r="A34" s="102"/>
      <c r="B34" s="103" t="s">
        <v>90</v>
      </c>
      <c r="C34" s="102" t="s">
        <v>89</v>
      </c>
      <c r="D34" s="62">
        <v>0</v>
      </c>
      <c r="E34" s="61">
        <v>1</v>
      </c>
      <c r="F34" s="61">
        <v>1</v>
      </c>
      <c r="G34" s="61">
        <v>1</v>
      </c>
      <c r="H34" s="118"/>
      <c r="I34" s="115"/>
    </row>
    <row r="35" spans="1:9" s="34" customFormat="1">
      <c r="A35" s="102"/>
      <c r="B35" s="103" t="s">
        <v>132</v>
      </c>
      <c r="C35" s="102" t="s">
        <v>133</v>
      </c>
      <c r="D35" s="61">
        <v>1232</v>
      </c>
      <c r="E35" s="61">
        <v>4000</v>
      </c>
      <c r="F35" s="61">
        <v>4000</v>
      </c>
      <c r="G35" s="61">
        <v>2500</v>
      </c>
      <c r="H35" s="118"/>
      <c r="I35" s="115"/>
    </row>
    <row r="36" spans="1:9" s="34" customFormat="1">
      <c r="A36" s="102"/>
      <c r="B36" s="103" t="s">
        <v>175</v>
      </c>
      <c r="C36" s="102" t="s">
        <v>176</v>
      </c>
      <c r="D36" s="62">
        <v>0</v>
      </c>
      <c r="E36" s="62">
        <v>0</v>
      </c>
      <c r="F36" s="62">
        <v>0</v>
      </c>
      <c r="G36" s="61">
        <v>3200</v>
      </c>
      <c r="H36" s="118"/>
      <c r="I36" s="115"/>
    </row>
    <row r="37" spans="1:9" s="34" customFormat="1">
      <c r="A37" s="103"/>
      <c r="B37" s="103" t="s">
        <v>161</v>
      </c>
      <c r="C37" s="102" t="s">
        <v>145</v>
      </c>
      <c r="D37" s="62">
        <v>0</v>
      </c>
      <c r="E37" s="61">
        <v>5000</v>
      </c>
      <c r="F37" s="61">
        <f>5000+1285</f>
        <v>6285</v>
      </c>
      <c r="G37" s="61">
        <v>2000</v>
      </c>
      <c r="H37" s="118"/>
      <c r="I37" s="115"/>
    </row>
    <row r="38" spans="1:9">
      <c r="A38" s="6" t="s">
        <v>8</v>
      </c>
      <c r="B38" s="60">
        <v>0.44</v>
      </c>
      <c r="C38" s="59" t="s">
        <v>12</v>
      </c>
      <c r="D38" s="53">
        <f>SUM(D21:D37)</f>
        <v>88591</v>
      </c>
      <c r="E38" s="53">
        <f t="shared" ref="E38:G38" si="0">SUM(E21:E37)</f>
        <v>109241</v>
      </c>
      <c r="F38" s="53">
        <f t="shared" si="0"/>
        <v>107546</v>
      </c>
      <c r="G38" s="53">
        <f t="shared" si="0"/>
        <v>110165</v>
      </c>
    </row>
    <row r="39" spans="1:9" ht="8.25" customHeight="1">
      <c r="A39" s="6"/>
      <c r="B39" s="7"/>
      <c r="C39" s="59"/>
      <c r="D39" s="55"/>
      <c r="E39" s="55"/>
      <c r="F39" s="55"/>
      <c r="G39" s="55"/>
    </row>
    <row r="40" spans="1:9">
      <c r="A40" s="6"/>
      <c r="B40" s="60">
        <v>0.45</v>
      </c>
      <c r="C40" s="59" t="s">
        <v>72</v>
      </c>
      <c r="D40" s="57"/>
      <c r="E40" s="57"/>
      <c r="F40" s="57"/>
      <c r="G40" s="57"/>
    </row>
    <row r="41" spans="1:9">
      <c r="A41" s="6"/>
      <c r="B41" s="58" t="s">
        <v>18</v>
      </c>
      <c r="C41" s="59" t="s">
        <v>14</v>
      </c>
      <c r="D41" s="49">
        <v>10855</v>
      </c>
      <c r="E41" s="49">
        <v>16259</v>
      </c>
      <c r="F41" s="49">
        <v>16259</v>
      </c>
      <c r="G41" s="49">
        <v>21728</v>
      </c>
    </row>
    <row r="42" spans="1:9">
      <c r="A42" s="6"/>
      <c r="B42" s="58" t="s">
        <v>64</v>
      </c>
      <c r="C42" s="59" t="s">
        <v>63</v>
      </c>
      <c r="D42" s="49">
        <v>20111</v>
      </c>
      <c r="E42" s="49">
        <v>30776</v>
      </c>
      <c r="F42" s="49">
        <v>30776</v>
      </c>
      <c r="G42" s="49">
        <v>32022</v>
      </c>
    </row>
    <row r="43" spans="1:9" s="34" customFormat="1">
      <c r="A43" s="102"/>
      <c r="B43" s="103" t="s">
        <v>91</v>
      </c>
      <c r="C43" s="102" t="s">
        <v>74</v>
      </c>
      <c r="D43" s="61">
        <v>393</v>
      </c>
      <c r="E43" s="61">
        <v>493</v>
      </c>
      <c r="F43" s="61">
        <v>493</v>
      </c>
      <c r="G43" s="61">
        <v>1</v>
      </c>
      <c r="H43" s="118"/>
      <c r="I43" s="115"/>
    </row>
    <row r="44" spans="1:9" s="34" customFormat="1">
      <c r="A44" s="102"/>
      <c r="B44" s="103" t="s">
        <v>92</v>
      </c>
      <c r="C44" s="102" t="s">
        <v>75</v>
      </c>
      <c r="D44" s="61">
        <v>8747</v>
      </c>
      <c r="E44" s="61">
        <v>1964</v>
      </c>
      <c r="F44" s="61">
        <v>1964</v>
      </c>
      <c r="G44" s="61">
        <v>2927</v>
      </c>
      <c r="H44" s="118"/>
      <c r="I44" s="115"/>
    </row>
    <row r="45" spans="1:9">
      <c r="B45" s="47" t="s">
        <v>19</v>
      </c>
      <c r="C45" s="102" t="s">
        <v>82</v>
      </c>
      <c r="D45" s="49">
        <v>151</v>
      </c>
      <c r="E45" s="49">
        <v>151</v>
      </c>
      <c r="F45" s="49">
        <v>151</v>
      </c>
      <c r="G45" s="49">
        <v>151</v>
      </c>
    </row>
    <row r="46" spans="1:9">
      <c r="A46" s="6"/>
      <c r="B46" s="58" t="s">
        <v>20</v>
      </c>
      <c r="C46" s="59" t="s">
        <v>17</v>
      </c>
      <c r="D46" s="49">
        <v>546</v>
      </c>
      <c r="E46" s="49">
        <v>300</v>
      </c>
      <c r="F46" s="49">
        <v>300</v>
      </c>
      <c r="G46" s="49">
        <v>300</v>
      </c>
    </row>
    <row r="47" spans="1:9">
      <c r="A47" s="6"/>
      <c r="B47" s="58" t="s">
        <v>113</v>
      </c>
      <c r="C47" s="92" t="s">
        <v>114</v>
      </c>
      <c r="D47" s="49">
        <v>558</v>
      </c>
      <c r="E47" s="49">
        <v>558</v>
      </c>
      <c r="F47" s="49">
        <v>558</v>
      </c>
      <c r="G47" s="49">
        <v>558</v>
      </c>
    </row>
    <row r="48" spans="1:9" s="34" customFormat="1">
      <c r="A48" s="102"/>
      <c r="B48" s="103" t="s">
        <v>93</v>
      </c>
      <c r="C48" s="102" t="s">
        <v>85</v>
      </c>
      <c r="D48" s="61">
        <v>100</v>
      </c>
      <c r="E48" s="61">
        <v>150</v>
      </c>
      <c r="F48" s="61">
        <v>150</v>
      </c>
      <c r="G48" s="61">
        <v>150</v>
      </c>
      <c r="H48" s="118"/>
      <c r="I48" s="115"/>
    </row>
    <row r="49" spans="1:9">
      <c r="A49" s="6" t="s">
        <v>8</v>
      </c>
      <c r="B49" s="60">
        <v>0.45</v>
      </c>
      <c r="C49" s="59" t="s">
        <v>72</v>
      </c>
      <c r="D49" s="53">
        <f t="shared" ref="D49:G49" si="1">SUM(D41:D48)</f>
        <v>41461</v>
      </c>
      <c r="E49" s="53">
        <f t="shared" si="1"/>
        <v>50651</v>
      </c>
      <c r="F49" s="53">
        <f t="shared" si="1"/>
        <v>50651</v>
      </c>
      <c r="G49" s="53">
        <f t="shared" si="1"/>
        <v>57837</v>
      </c>
    </row>
    <row r="50" spans="1:9" ht="9" customHeight="1">
      <c r="B50" s="42"/>
      <c r="C50" s="38"/>
      <c r="D50" s="39"/>
      <c r="E50" s="39"/>
      <c r="F50" s="39"/>
      <c r="G50" s="39"/>
    </row>
    <row r="51" spans="1:9">
      <c r="A51" s="6"/>
      <c r="B51" s="60">
        <v>0.46</v>
      </c>
      <c r="C51" s="59" t="s">
        <v>70</v>
      </c>
      <c r="D51" s="57"/>
      <c r="E51" s="57"/>
      <c r="F51" s="57"/>
      <c r="G51" s="57"/>
    </row>
    <row r="52" spans="1:9" s="12" customFormat="1">
      <c r="A52" s="6"/>
      <c r="B52" s="58" t="s">
        <v>21</v>
      </c>
      <c r="C52" s="59" t="s">
        <v>14</v>
      </c>
      <c r="D52" s="61">
        <v>5738</v>
      </c>
      <c r="E52" s="61">
        <v>9108</v>
      </c>
      <c r="F52" s="61">
        <v>9108</v>
      </c>
      <c r="G52" s="61">
        <v>11366</v>
      </c>
    </row>
    <row r="53" spans="1:9" s="12" customFormat="1">
      <c r="A53" s="68"/>
      <c r="B53" s="121" t="s">
        <v>65</v>
      </c>
      <c r="C53" s="110" t="s">
        <v>63</v>
      </c>
      <c r="D53" s="63">
        <v>8862</v>
      </c>
      <c r="E53" s="63">
        <v>12575</v>
      </c>
      <c r="F53" s="63">
        <v>12575</v>
      </c>
      <c r="G53" s="63">
        <v>12484</v>
      </c>
    </row>
    <row r="54" spans="1:9" s="115" customFormat="1">
      <c r="A54" s="102"/>
      <c r="B54" s="103" t="s">
        <v>94</v>
      </c>
      <c r="C54" s="102" t="s">
        <v>74</v>
      </c>
      <c r="D54" s="61">
        <v>286</v>
      </c>
      <c r="E54" s="61">
        <v>276</v>
      </c>
      <c r="F54" s="61">
        <v>276</v>
      </c>
      <c r="G54" s="61">
        <v>1</v>
      </c>
      <c r="H54" s="118"/>
    </row>
    <row r="55" spans="1:9" s="115" customFormat="1">
      <c r="A55" s="102"/>
      <c r="B55" s="103" t="s">
        <v>95</v>
      </c>
      <c r="C55" s="102" t="s">
        <v>75</v>
      </c>
      <c r="D55" s="61">
        <v>3898</v>
      </c>
      <c r="E55" s="61">
        <v>1160</v>
      </c>
      <c r="F55" s="61">
        <v>1160</v>
      </c>
      <c r="G55" s="61">
        <v>1470</v>
      </c>
      <c r="H55" s="118"/>
    </row>
    <row r="56" spans="1:9">
      <c r="A56" s="6"/>
      <c r="B56" s="58" t="s">
        <v>22</v>
      </c>
      <c r="C56" s="102" t="s">
        <v>82</v>
      </c>
      <c r="D56" s="61">
        <v>147</v>
      </c>
      <c r="E56" s="61">
        <v>147</v>
      </c>
      <c r="F56" s="61">
        <v>147</v>
      </c>
      <c r="G56" s="61">
        <v>147</v>
      </c>
    </row>
    <row r="57" spans="1:9">
      <c r="A57" s="6"/>
      <c r="B57" s="58" t="s">
        <v>23</v>
      </c>
      <c r="C57" s="59" t="s">
        <v>17</v>
      </c>
      <c r="D57" s="61">
        <v>274</v>
      </c>
      <c r="E57" s="61">
        <v>300</v>
      </c>
      <c r="F57" s="61">
        <v>300</v>
      </c>
      <c r="G57" s="61">
        <v>300</v>
      </c>
    </row>
    <row r="58" spans="1:9" s="34" customFormat="1">
      <c r="A58" s="102"/>
      <c r="B58" s="103" t="s">
        <v>96</v>
      </c>
      <c r="C58" s="102" t="s">
        <v>85</v>
      </c>
      <c r="D58" s="61">
        <v>50</v>
      </c>
      <c r="E58" s="61">
        <v>150</v>
      </c>
      <c r="F58" s="61">
        <v>150</v>
      </c>
      <c r="G58" s="61">
        <v>150</v>
      </c>
      <c r="H58" s="118"/>
      <c r="I58" s="115"/>
    </row>
    <row r="59" spans="1:9">
      <c r="A59" s="6" t="s">
        <v>8</v>
      </c>
      <c r="B59" s="60">
        <v>0.46</v>
      </c>
      <c r="C59" s="59" t="s">
        <v>70</v>
      </c>
      <c r="D59" s="53">
        <f t="shared" ref="D59:G59" si="2">SUM(D52:D58)</f>
        <v>19255</v>
      </c>
      <c r="E59" s="53">
        <f t="shared" si="2"/>
        <v>23716</v>
      </c>
      <c r="F59" s="53">
        <f t="shared" si="2"/>
        <v>23716</v>
      </c>
      <c r="G59" s="53">
        <f t="shared" si="2"/>
        <v>25918</v>
      </c>
    </row>
    <row r="60" spans="1:9" ht="12" customHeight="1">
      <c r="A60" s="6"/>
      <c r="B60" s="60"/>
      <c r="C60" s="59"/>
      <c r="D60" s="65"/>
      <c r="E60" s="65"/>
      <c r="F60" s="65"/>
      <c r="G60" s="65"/>
    </row>
    <row r="61" spans="1:9">
      <c r="A61" s="6"/>
      <c r="B61" s="60">
        <v>0.47</v>
      </c>
      <c r="C61" s="59" t="s">
        <v>71</v>
      </c>
      <c r="D61" s="66"/>
      <c r="E61" s="66"/>
      <c r="F61" s="66"/>
      <c r="G61" s="66"/>
    </row>
    <row r="62" spans="1:9">
      <c r="A62" s="6"/>
      <c r="B62" s="58" t="s">
        <v>24</v>
      </c>
      <c r="C62" s="59" t="s">
        <v>14</v>
      </c>
      <c r="D62" s="61">
        <v>5672</v>
      </c>
      <c r="E62" s="61">
        <v>13408</v>
      </c>
      <c r="F62" s="61">
        <f>13408-1400</f>
        <v>12008</v>
      </c>
      <c r="G62" s="61">
        <v>10431</v>
      </c>
    </row>
    <row r="63" spans="1:9">
      <c r="A63" s="6"/>
      <c r="B63" s="58" t="s">
        <v>73</v>
      </c>
      <c r="C63" s="52" t="s">
        <v>63</v>
      </c>
      <c r="D63" s="61">
        <v>9443</v>
      </c>
      <c r="E63" s="61">
        <v>13428</v>
      </c>
      <c r="F63" s="61">
        <v>13428</v>
      </c>
      <c r="G63" s="61">
        <v>13428</v>
      </c>
    </row>
    <row r="64" spans="1:9" s="34" customFormat="1">
      <c r="A64" s="102"/>
      <c r="B64" s="103" t="s">
        <v>97</v>
      </c>
      <c r="C64" s="102" t="s">
        <v>74</v>
      </c>
      <c r="D64" s="61">
        <v>234</v>
      </c>
      <c r="E64" s="61">
        <v>406</v>
      </c>
      <c r="F64" s="61">
        <v>406</v>
      </c>
      <c r="G64" s="61">
        <v>1</v>
      </c>
      <c r="H64" s="118"/>
      <c r="I64" s="115"/>
    </row>
    <row r="65" spans="1:9" s="34" customFormat="1">
      <c r="A65" s="102"/>
      <c r="B65" s="103" t="s">
        <v>139</v>
      </c>
      <c r="C65" s="102" t="s">
        <v>75</v>
      </c>
      <c r="D65" s="61">
        <v>3908</v>
      </c>
      <c r="E65" s="61">
        <v>1735</v>
      </c>
      <c r="F65" s="61">
        <f>1735-1500</f>
        <v>235</v>
      </c>
      <c r="G65" s="61">
        <v>1362</v>
      </c>
      <c r="H65" s="118"/>
      <c r="I65" s="115"/>
    </row>
    <row r="66" spans="1:9">
      <c r="B66" s="47" t="s">
        <v>25</v>
      </c>
      <c r="C66" s="102" t="s">
        <v>82</v>
      </c>
      <c r="D66" s="49">
        <v>130</v>
      </c>
      <c r="E66" s="49">
        <v>130</v>
      </c>
      <c r="F66" s="49">
        <v>130</v>
      </c>
      <c r="G66" s="49">
        <v>130</v>
      </c>
    </row>
    <row r="67" spans="1:9">
      <c r="A67" s="6"/>
      <c r="B67" s="58" t="s">
        <v>26</v>
      </c>
      <c r="C67" s="59" t="s">
        <v>17</v>
      </c>
      <c r="D67" s="49">
        <v>271</v>
      </c>
      <c r="E67" s="49">
        <v>200</v>
      </c>
      <c r="F67" s="49">
        <v>200</v>
      </c>
      <c r="G67" s="49">
        <v>200</v>
      </c>
    </row>
    <row r="68" spans="1:9" s="34" customFormat="1">
      <c r="A68" s="102"/>
      <c r="B68" s="103" t="s">
        <v>140</v>
      </c>
      <c r="C68" s="102" t="s">
        <v>85</v>
      </c>
      <c r="D68" s="61">
        <v>32</v>
      </c>
      <c r="E68" s="61">
        <v>125</v>
      </c>
      <c r="F68" s="61">
        <v>125</v>
      </c>
      <c r="G68" s="61">
        <v>125</v>
      </c>
      <c r="H68" s="118"/>
      <c r="I68" s="115"/>
    </row>
    <row r="69" spans="1:9">
      <c r="A69" s="6" t="s">
        <v>8</v>
      </c>
      <c r="B69" s="60">
        <v>0.47</v>
      </c>
      <c r="C69" s="59" t="s">
        <v>71</v>
      </c>
      <c r="D69" s="53">
        <f t="shared" ref="D69:F69" si="3">SUM(D62:D68)</f>
        <v>19690</v>
      </c>
      <c r="E69" s="53">
        <f t="shared" si="3"/>
        <v>29432</v>
      </c>
      <c r="F69" s="53">
        <f t="shared" si="3"/>
        <v>26532</v>
      </c>
      <c r="G69" s="53">
        <f t="shared" ref="G69" si="4">SUM(G62:G68)</f>
        <v>25677</v>
      </c>
    </row>
    <row r="70" spans="1:9" ht="12" customHeight="1">
      <c r="A70" s="6"/>
      <c r="B70" s="7"/>
      <c r="C70" s="59"/>
      <c r="D70" s="55"/>
      <c r="E70" s="55"/>
      <c r="F70" s="55"/>
      <c r="G70" s="55"/>
    </row>
    <row r="71" spans="1:9">
      <c r="A71" s="6"/>
      <c r="B71" s="60">
        <v>0.48</v>
      </c>
      <c r="C71" s="59" t="s">
        <v>69</v>
      </c>
      <c r="D71" s="57"/>
      <c r="E71" s="57"/>
      <c r="F71" s="57"/>
      <c r="G71" s="57"/>
    </row>
    <row r="72" spans="1:9">
      <c r="B72" s="47" t="s">
        <v>27</v>
      </c>
      <c r="C72" s="52" t="s">
        <v>14</v>
      </c>
      <c r="D72" s="49">
        <v>13504</v>
      </c>
      <c r="E72" s="49">
        <v>20455</v>
      </c>
      <c r="F72" s="49">
        <f>20455-2500</f>
        <v>17955</v>
      </c>
      <c r="G72" s="49">
        <v>19098</v>
      </c>
    </row>
    <row r="73" spans="1:9">
      <c r="B73" s="47" t="s">
        <v>66</v>
      </c>
      <c r="C73" s="52" t="s">
        <v>63</v>
      </c>
      <c r="D73" s="49">
        <v>18434</v>
      </c>
      <c r="E73" s="49">
        <v>26228</v>
      </c>
      <c r="F73" s="49">
        <v>26228</v>
      </c>
      <c r="G73" s="49">
        <v>26730</v>
      </c>
    </row>
    <row r="74" spans="1:9" s="34" customFormat="1">
      <c r="A74" s="102"/>
      <c r="B74" s="103" t="s">
        <v>98</v>
      </c>
      <c r="C74" s="102" t="s">
        <v>74</v>
      </c>
      <c r="D74" s="61">
        <v>494</v>
      </c>
      <c r="E74" s="61">
        <v>620</v>
      </c>
      <c r="F74" s="61">
        <v>620</v>
      </c>
      <c r="G74" s="61">
        <v>1</v>
      </c>
      <c r="H74" s="118"/>
      <c r="I74" s="115"/>
    </row>
    <row r="75" spans="1:9" s="34" customFormat="1">
      <c r="A75" s="102"/>
      <c r="B75" s="103" t="s">
        <v>99</v>
      </c>
      <c r="C75" s="102" t="s">
        <v>75</v>
      </c>
      <c r="D75" s="61">
        <v>9642</v>
      </c>
      <c r="E75" s="61">
        <v>2594</v>
      </c>
      <c r="F75" s="61">
        <v>2594</v>
      </c>
      <c r="G75" s="61">
        <v>2437</v>
      </c>
      <c r="H75" s="118"/>
      <c r="I75" s="115"/>
    </row>
    <row r="76" spans="1:9">
      <c r="B76" s="47" t="s">
        <v>28</v>
      </c>
      <c r="C76" s="102" t="s">
        <v>82</v>
      </c>
      <c r="D76" s="49">
        <v>180</v>
      </c>
      <c r="E76" s="49">
        <v>180</v>
      </c>
      <c r="F76" s="49">
        <v>180</v>
      </c>
      <c r="G76" s="49">
        <v>180</v>
      </c>
    </row>
    <row r="77" spans="1:9">
      <c r="B77" s="47" t="s">
        <v>29</v>
      </c>
      <c r="C77" s="52" t="s">
        <v>17</v>
      </c>
      <c r="D77" s="49">
        <v>199</v>
      </c>
      <c r="E77" s="49">
        <v>300</v>
      </c>
      <c r="F77" s="49">
        <v>300</v>
      </c>
      <c r="G77" s="49">
        <v>300</v>
      </c>
    </row>
    <row r="78" spans="1:9" s="34" customFormat="1">
      <c r="A78" s="102"/>
      <c r="B78" s="103" t="s">
        <v>100</v>
      </c>
      <c r="C78" s="102" t="s">
        <v>85</v>
      </c>
      <c r="D78" s="61">
        <v>93</v>
      </c>
      <c r="E78" s="61">
        <v>150</v>
      </c>
      <c r="F78" s="61">
        <v>150</v>
      </c>
      <c r="G78" s="61">
        <v>150</v>
      </c>
      <c r="H78" s="118"/>
      <c r="I78" s="115"/>
    </row>
    <row r="79" spans="1:9">
      <c r="A79" s="6" t="s">
        <v>8</v>
      </c>
      <c r="B79" s="60">
        <v>0.48</v>
      </c>
      <c r="C79" s="59" t="s">
        <v>69</v>
      </c>
      <c r="D79" s="53">
        <f t="shared" ref="D79:G79" si="5">SUM(D72:D78)</f>
        <v>42546</v>
      </c>
      <c r="E79" s="53">
        <f t="shared" si="5"/>
        <v>50527</v>
      </c>
      <c r="F79" s="53">
        <f t="shared" si="5"/>
        <v>48027</v>
      </c>
      <c r="G79" s="53">
        <f t="shared" si="5"/>
        <v>48896</v>
      </c>
    </row>
    <row r="80" spans="1:9" ht="12" customHeight="1">
      <c r="B80" s="42"/>
      <c r="C80" s="38"/>
      <c r="D80" s="39"/>
      <c r="E80" s="39"/>
      <c r="F80" s="39"/>
      <c r="G80" s="39"/>
    </row>
    <row r="81" spans="1:9">
      <c r="A81" s="6"/>
      <c r="B81" s="69">
        <v>0.51</v>
      </c>
      <c r="C81" s="52" t="s">
        <v>47</v>
      </c>
      <c r="D81" s="55"/>
      <c r="E81" s="55"/>
      <c r="F81" s="55"/>
      <c r="G81" s="55"/>
    </row>
    <row r="82" spans="1:9">
      <c r="A82" s="6"/>
      <c r="B82" s="69" t="s">
        <v>48</v>
      </c>
      <c r="C82" s="52" t="s">
        <v>14</v>
      </c>
      <c r="D82" s="49">
        <v>3442</v>
      </c>
      <c r="E82" s="49">
        <v>6254</v>
      </c>
      <c r="F82" s="49">
        <v>6254</v>
      </c>
      <c r="G82" s="49">
        <v>6494</v>
      </c>
    </row>
    <row r="83" spans="1:9">
      <c r="A83" s="6"/>
      <c r="B83" s="69" t="s">
        <v>137</v>
      </c>
      <c r="C83" s="52" t="s">
        <v>63</v>
      </c>
      <c r="D83" s="49">
        <v>4223</v>
      </c>
      <c r="E83" s="49">
        <v>5684</v>
      </c>
      <c r="F83" s="49">
        <v>5684</v>
      </c>
      <c r="G83" s="49">
        <v>5072</v>
      </c>
    </row>
    <row r="84" spans="1:9" s="34" customFormat="1">
      <c r="A84" s="102"/>
      <c r="B84" s="103" t="s">
        <v>101</v>
      </c>
      <c r="C84" s="102" t="s">
        <v>74</v>
      </c>
      <c r="D84" s="62">
        <v>0</v>
      </c>
      <c r="E84" s="61">
        <v>190</v>
      </c>
      <c r="F84" s="61">
        <v>190</v>
      </c>
      <c r="G84" s="61">
        <v>1</v>
      </c>
      <c r="H84" s="118"/>
      <c r="I84" s="115"/>
    </row>
    <row r="85" spans="1:9" s="34" customFormat="1">
      <c r="A85" s="102"/>
      <c r="B85" s="103" t="s">
        <v>102</v>
      </c>
      <c r="C85" s="102" t="s">
        <v>75</v>
      </c>
      <c r="D85" s="61">
        <v>2951</v>
      </c>
      <c r="E85" s="61">
        <v>794</v>
      </c>
      <c r="F85" s="61">
        <v>794</v>
      </c>
      <c r="G85" s="61">
        <v>819</v>
      </c>
      <c r="H85" s="118"/>
      <c r="I85" s="115"/>
    </row>
    <row r="86" spans="1:9">
      <c r="A86" s="6"/>
      <c r="B86" s="70" t="s">
        <v>49</v>
      </c>
      <c r="C86" s="102" t="s">
        <v>82</v>
      </c>
      <c r="D86" s="61">
        <v>100</v>
      </c>
      <c r="E86" s="61">
        <v>100</v>
      </c>
      <c r="F86" s="61">
        <v>100</v>
      </c>
      <c r="G86" s="49">
        <v>100</v>
      </c>
    </row>
    <row r="87" spans="1:9">
      <c r="A87" s="6"/>
      <c r="B87" s="70" t="s">
        <v>50</v>
      </c>
      <c r="C87" s="59" t="s">
        <v>17</v>
      </c>
      <c r="D87" s="61">
        <v>145</v>
      </c>
      <c r="E87" s="61">
        <v>100</v>
      </c>
      <c r="F87" s="61">
        <v>100</v>
      </c>
      <c r="G87" s="61">
        <v>100</v>
      </c>
    </row>
    <row r="88" spans="1:9" s="34" customFormat="1">
      <c r="A88" s="102"/>
      <c r="B88" s="103" t="s">
        <v>103</v>
      </c>
      <c r="C88" s="102" t="s">
        <v>85</v>
      </c>
      <c r="D88" s="61">
        <v>78</v>
      </c>
      <c r="E88" s="61">
        <v>80</v>
      </c>
      <c r="F88" s="61">
        <v>80</v>
      </c>
      <c r="G88" s="61">
        <v>80</v>
      </c>
      <c r="H88" s="118"/>
      <c r="I88" s="115"/>
    </row>
    <row r="89" spans="1:9">
      <c r="A89" s="6" t="s">
        <v>8</v>
      </c>
      <c r="B89" s="60">
        <v>0.51</v>
      </c>
      <c r="C89" s="59" t="s">
        <v>47</v>
      </c>
      <c r="D89" s="53">
        <f t="shared" ref="D89:G89" si="6">SUM(D82:D88)</f>
        <v>10939</v>
      </c>
      <c r="E89" s="53">
        <f t="shared" si="6"/>
        <v>13202</v>
      </c>
      <c r="F89" s="53">
        <f t="shared" si="6"/>
        <v>13202</v>
      </c>
      <c r="G89" s="53">
        <f t="shared" si="6"/>
        <v>12666</v>
      </c>
    </row>
    <row r="90" spans="1:9">
      <c r="A90" s="6"/>
      <c r="B90" s="70"/>
      <c r="C90" s="59"/>
      <c r="D90" s="55"/>
      <c r="E90" s="55"/>
      <c r="F90" s="55"/>
      <c r="G90" s="55"/>
    </row>
    <row r="91" spans="1:9" ht="12.95" customHeight="1">
      <c r="A91" s="6"/>
      <c r="B91" s="60">
        <v>0.55000000000000004</v>
      </c>
      <c r="C91" s="59" t="s">
        <v>51</v>
      </c>
      <c r="D91" s="55"/>
      <c r="E91" s="55"/>
      <c r="F91" s="55"/>
      <c r="G91" s="55"/>
    </row>
    <row r="92" spans="1:9" ht="12.95" customHeight="1">
      <c r="A92" s="6"/>
      <c r="B92" s="70" t="s">
        <v>52</v>
      </c>
      <c r="C92" s="59" t="s">
        <v>14</v>
      </c>
      <c r="D92" s="61">
        <v>863</v>
      </c>
      <c r="E92" s="61">
        <v>1497</v>
      </c>
      <c r="F92" s="61">
        <v>1497</v>
      </c>
      <c r="G92" s="61">
        <v>1550</v>
      </c>
    </row>
    <row r="93" spans="1:9" s="34" customFormat="1" ht="12.95" customHeight="1">
      <c r="A93" s="102"/>
      <c r="B93" s="103" t="s">
        <v>104</v>
      </c>
      <c r="C93" s="102" t="s">
        <v>74</v>
      </c>
      <c r="D93" s="61">
        <v>21</v>
      </c>
      <c r="E93" s="61">
        <v>45</v>
      </c>
      <c r="F93" s="61">
        <v>45</v>
      </c>
      <c r="G93" s="61">
        <v>1</v>
      </c>
      <c r="H93" s="118"/>
      <c r="I93" s="115"/>
    </row>
    <row r="94" spans="1:9" s="34" customFormat="1" ht="12.95" customHeight="1">
      <c r="A94" s="102"/>
      <c r="B94" s="103" t="s">
        <v>105</v>
      </c>
      <c r="C94" s="102" t="s">
        <v>75</v>
      </c>
      <c r="D94" s="61">
        <v>694</v>
      </c>
      <c r="E94" s="61">
        <v>193</v>
      </c>
      <c r="F94" s="61">
        <v>193</v>
      </c>
      <c r="G94" s="61">
        <v>199</v>
      </c>
      <c r="H94" s="118"/>
      <c r="I94" s="115"/>
    </row>
    <row r="95" spans="1:9" ht="12.95" customHeight="1">
      <c r="A95" s="6"/>
      <c r="B95" s="70" t="s">
        <v>53</v>
      </c>
      <c r="C95" s="102" t="s">
        <v>82</v>
      </c>
      <c r="D95" s="61">
        <v>80</v>
      </c>
      <c r="E95" s="61">
        <v>80</v>
      </c>
      <c r="F95" s="61">
        <v>80</v>
      </c>
      <c r="G95" s="61">
        <v>80</v>
      </c>
    </row>
    <row r="96" spans="1:9" ht="12.95" customHeight="1">
      <c r="A96" s="6"/>
      <c r="B96" s="70" t="s">
        <v>54</v>
      </c>
      <c r="C96" s="59" t="s">
        <v>17</v>
      </c>
      <c r="D96" s="61">
        <v>159</v>
      </c>
      <c r="E96" s="61">
        <v>93</v>
      </c>
      <c r="F96" s="61">
        <v>93</v>
      </c>
      <c r="G96" s="61">
        <v>93</v>
      </c>
    </row>
    <row r="97" spans="1:9" s="34" customFormat="1" ht="12.95" customHeight="1">
      <c r="A97" s="102"/>
      <c r="B97" s="103" t="s">
        <v>106</v>
      </c>
      <c r="C97" s="102" t="s">
        <v>85</v>
      </c>
      <c r="D97" s="62">
        <v>0</v>
      </c>
      <c r="E97" s="61">
        <v>1</v>
      </c>
      <c r="F97" s="61">
        <v>1</v>
      </c>
      <c r="G97" s="61">
        <v>1</v>
      </c>
      <c r="H97" s="118"/>
      <c r="I97" s="115"/>
    </row>
    <row r="98" spans="1:9" ht="12.95" customHeight="1">
      <c r="A98" s="6" t="s">
        <v>8</v>
      </c>
      <c r="B98" s="60">
        <v>0.55000000000000004</v>
      </c>
      <c r="C98" s="59" t="s">
        <v>51</v>
      </c>
      <c r="D98" s="53">
        <f t="shared" ref="D98:G98" si="7">SUM(D92:D97)</f>
        <v>1817</v>
      </c>
      <c r="E98" s="53">
        <f t="shared" si="7"/>
        <v>1909</v>
      </c>
      <c r="F98" s="53">
        <f t="shared" ref="F98" si="8">SUM(F92:F97)</f>
        <v>1909</v>
      </c>
      <c r="G98" s="53">
        <f t="shared" si="7"/>
        <v>1924</v>
      </c>
    </row>
    <row r="99" spans="1:9" ht="12" customHeight="1">
      <c r="A99" s="6"/>
      <c r="B99" s="60"/>
      <c r="C99" s="59"/>
      <c r="D99" s="55"/>
      <c r="E99" s="71"/>
      <c r="F99" s="71"/>
      <c r="G99" s="55"/>
    </row>
    <row r="100" spans="1:9">
      <c r="A100" s="6"/>
      <c r="B100" s="60">
        <v>0.56999999999999995</v>
      </c>
      <c r="C100" s="72" t="s">
        <v>30</v>
      </c>
      <c r="D100" s="55"/>
      <c r="E100" s="55"/>
      <c r="F100" s="55"/>
      <c r="G100" s="55"/>
    </row>
    <row r="101" spans="1:9">
      <c r="A101" s="68"/>
      <c r="B101" s="121" t="s">
        <v>31</v>
      </c>
      <c r="C101" s="150" t="s">
        <v>14</v>
      </c>
      <c r="D101" s="63">
        <v>6017</v>
      </c>
      <c r="E101" s="63">
        <v>9587</v>
      </c>
      <c r="F101" s="63">
        <v>9587</v>
      </c>
      <c r="G101" s="63">
        <v>10744</v>
      </c>
    </row>
    <row r="102" spans="1:9" s="34" customFormat="1">
      <c r="A102" s="102"/>
      <c r="B102" s="103" t="s">
        <v>107</v>
      </c>
      <c r="C102" s="102" t="s">
        <v>74</v>
      </c>
      <c r="D102" s="61">
        <v>146</v>
      </c>
      <c r="E102" s="61">
        <v>291</v>
      </c>
      <c r="F102" s="61">
        <v>291</v>
      </c>
      <c r="G102" s="61">
        <v>1</v>
      </c>
      <c r="H102" s="118"/>
      <c r="I102" s="115"/>
    </row>
    <row r="103" spans="1:9" s="34" customFormat="1">
      <c r="A103" s="102"/>
      <c r="B103" s="103" t="s">
        <v>108</v>
      </c>
      <c r="C103" s="102" t="s">
        <v>75</v>
      </c>
      <c r="D103" s="61">
        <v>4366</v>
      </c>
      <c r="E103" s="61">
        <v>1234</v>
      </c>
      <c r="F103" s="61">
        <v>1234</v>
      </c>
      <c r="G103" s="61">
        <v>1412</v>
      </c>
      <c r="H103" s="118"/>
      <c r="I103" s="115"/>
    </row>
    <row r="104" spans="1:9">
      <c r="B104" s="47" t="s">
        <v>32</v>
      </c>
      <c r="C104" s="102" t="s">
        <v>82</v>
      </c>
      <c r="D104" s="49">
        <v>100</v>
      </c>
      <c r="E104" s="49">
        <v>100</v>
      </c>
      <c r="F104" s="49">
        <v>100</v>
      </c>
      <c r="G104" s="49">
        <v>100</v>
      </c>
    </row>
    <row r="105" spans="1:9">
      <c r="B105" s="47" t="s">
        <v>33</v>
      </c>
      <c r="C105" s="73" t="s">
        <v>17</v>
      </c>
      <c r="D105" s="49">
        <v>171</v>
      </c>
      <c r="E105" s="49">
        <v>150</v>
      </c>
      <c r="F105" s="49">
        <v>150</v>
      </c>
      <c r="G105" s="49">
        <v>150</v>
      </c>
    </row>
    <row r="106" spans="1:9" s="34" customFormat="1">
      <c r="A106" s="102"/>
      <c r="B106" s="103" t="s">
        <v>109</v>
      </c>
      <c r="C106" s="102" t="s">
        <v>85</v>
      </c>
      <c r="D106" s="62">
        <v>0</v>
      </c>
      <c r="E106" s="61">
        <v>1</v>
      </c>
      <c r="F106" s="61">
        <v>1</v>
      </c>
      <c r="G106" s="61">
        <v>1</v>
      </c>
      <c r="H106" s="118"/>
      <c r="I106" s="115"/>
    </row>
    <row r="107" spans="1:9">
      <c r="A107" s="14" t="s">
        <v>8</v>
      </c>
      <c r="B107" s="43">
        <v>0.56999999999999995</v>
      </c>
      <c r="C107" s="73" t="s">
        <v>30</v>
      </c>
      <c r="D107" s="53">
        <f t="shared" ref="D107:G107" si="9">SUM(D101:D106)</f>
        <v>10800</v>
      </c>
      <c r="E107" s="53">
        <f t="shared" si="9"/>
        <v>11363</v>
      </c>
      <c r="F107" s="53">
        <f t="shared" ref="F107" si="10">SUM(F101:F106)</f>
        <v>11363</v>
      </c>
      <c r="G107" s="53">
        <f t="shared" si="9"/>
        <v>12408</v>
      </c>
    </row>
    <row r="108" spans="1:9">
      <c r="B108" s="42"/>
      <c r="C108" s="38"/>
      <c r="D108" s="39"/>
      <c r="E108" s="39"/>
      <c r="F108" s="39"/>
      <c r="G108" s="39"/>
    </row>
    <row r="109" spans="1:9" s="51" customFormat="1">
      <c r="B109" s="104">
        <v>49</v>
      </c>
      <c r="C109" s="48" t="s">
        <v>115</v>
      </c>
      <c r="D109" s="105"/>
      <c r="E109" s="105"/>
      <c r="F109" s="105"/>
      <c r="G109" s="105"/>
      <c r="H109" s="50"/>
      <c r="I109" s="50"/>
    </row>
    <row r="110" spans="1:9">
      <c r="B110" s="47" t="s">
        <v>116</v>
      </c>
      <c r="C110" s="52" t="s">
        <v>14</v>
      </c>
      <c r="D110" s="61">
        <v>9495</v>
      </c>
      <c r="E110" s="61">
        <v>16512</v>
      </c>
      <c r="F110" s="61">
        <v>16512</v>
      </c>
      <c r="G110" s="39">
        <v>16534</v>
      </c>
    </row>
    <row r="111" spans="1:9">
      <c r="B111" s="47" t="s">
        <v>117</v>
      </c>
      <c r="C111" s="52" t="s">
        <v>63</v>
      </c>
      <c r="D111" s="61">
        <v>7922</v>
      </c>
      <c r="E111" s="61">
        <v>11065</v>
      </c>
      <c r="F111" s="61">
        <v>11065</v>
      </c>
      <c r="G111" s="39">
        <v>15516</v>
      </c>
    </row>
    <row r="112" spans="1:9">
      <c r="B112" s="103" t="s">
        <v>118</v>
      </c>
      <c r="C112" s="102" t="s">
        <v>74</v>
      </c>
      <c r="D112" s="61">
        <v>285</v>
      </c>
      <c r="E112" s="61">
        <v>500</v>
      </c>
      <c r="F112" s="61">
        <v>500</v>
      </c>
      <c r="G112" s="39">
        <v>1</v>
      </c>
    </row>
    <row r="113" spans="1:7">
      <c r="B113" s="103" t="s">
        <v>119</v>
      </c>
      <c r="C113" s="102" t="s">
        <v>75</v>
      </c>
      <c r="D113" s="61">
        <v>7466</v>
      </c>
      <c r="E113" s="61">
        <v>2137</v>
      </c>
      <c r="F113" s="61">
        <f>2137-600</f>
        <v>1537</v>
      </c>
      <c r="G113" s="39">
        <v>2158</v>
      </c>
    </row>
    <row r="114" spans="1:7">
      <c r="B114" s="47" t="s">
        <v>120</v>
      </c>
      <c r="C114" s="102" t="s">
        <v>82</v>
      </c>
      <c r="D114" s="61">
        <v>96</v>
      </c>
      <c r="E114" s="61">
        <v>96</v>
      </c>
      <c r="F114" s="61">
        <v>96</v>
      </c>
      <c r="G114" s="39">
        <v>96</v>
      </c>
    </row>
    <row r="115" spans="1:7">
      <c r="B115" s="47" t="s">
        <v>121</v>
      </c>
      <c r="C115" s="52" t="s">
        <v>17</v>
      </c>
      <c r="D115" s="61">
        <v>172</v>
      </c>
      <c r="E115" s="61">
        <v>300</v>
      </c>
      <c r="F115" s="61">
        <v>300</v>
      </c>
      <c r="G115" s="39">
        <v>300</v>
      </c>
    </row>
    <row r="116" spans="1:7">
      <c r="B116" s="103" t="s">
        <v>122</v>
      </c>
      <c r="C116" s="102" t="s">
        <v>85</v>
      </c>
      <c r="D116" s="63">
        <v>151</v>
      </c>
      <c r="E116" s="63">
        <v>150</v>
      </c>
      <c r="F116" s="63">
        <v>150</v>
      </c>
      <c r="G116" s="106">
        <v>150</v>
      </c>
    </row>
    <row r="117" spans="1:7">
      <c r="A117" s="14" t="s">
        <v>8</v>
      </c>
      <c r="B117" s="104">
        <v>49</v>
      </c>
      <c r="C117" s="48" t="s">
        <v>115</v>
      </c>
      <c r="D117" s="63">
        <f t="shared" ref="D117:E117" si="11">SUM(D110:D116)</f>
        <v>25587</v>
      </c>
      <c r="E117" s="63">
        <f t="shared" si="11"/>
        <v>30760</v>
      </c>
      <c r="F117" s="63">
        <f t="shared" ref="F117" si="12">SUM(F110:F116)</f>
        <v>30160</v>
      </c>
      <c r="G117" s="63">
        <f t="shared" ref="G117" si="13">SUM(G110:G116)</f>
        <v>34755</v>
      </c>
    </row>
    <row r="118" spans="1:7">
      <c r="B118" s="107"/>
      <c r="C118" s="52"/>
      <c r="D118" s="39"/>
      <c r="E118" s="39"/>
      <c r="F118" s="39"/>
      <c r="G118" s="39"/>
    </row>
    <row r="119" spans="1:7">
      <c r="A119" s="6"/>
      <c r="B119" s="104">
        <v>50</v>
      </c>
      <c r="C119" s="59" t="s">
        <v>138</v>
      </c>
      <c r="D119" s="39"/>
      <c r="E119" s="39"/>
      <c r="F119" s="39"/>
      <c r="G119" s="39"/>
    </row>
    <row r="120" spans="1:7">
      <c r="A120" s="6"/>
      <c r="B120" s="58" t="s">
        <v>123</v>
      </c>
      <c r="C120" s="59" t="s">
        <v>14</v>
      </c>
      <c r="D120" s="61">
        <v>6215</v>
      </c>
      <c r="E120" s="61">
        <v>8898</v>
      </c>
      <c r="F120" s="61">
        <v>8898</v>
      </c>
      <c r="G120" s="39">
        <v>9610</v>
      </c>
    </row>
    <row r="121" spans="1:7">
      <c r="A121" s="6"/>
      <c r="B121" s="58" t="s">
        <v>124</v>
      </c>
      <c r="C121" s="52" t="s">
        <v>63</v>
      </c>
      <c r="D121" s="61">
        <v>8851</v>
      </c>
      <c r="E121" s="61">
        <v>11912</v>
      </c>
      <c r="F121" s="61">
        <v>11912</v>
      </c>
      <c r="G121" s="39">
        <v>12560</v>
      </c>
    </row>
    <row r="122" spans="1:7">
      <c r="A122" s="102"/>
      <c r="B122" s="103" t="s">
        <v>125</v>
      </c>
      <c r="C122" s="102" t="s">
        <v>74</v>
      </c>
      <c r="D122" s="61">
        <v>179</v>
      </c>
      <c r="E122" s="61">
        <v>269</v>
      </c>
      <c r="F122" s="61">
        <v>269</v>
      </c>
      <c r="G122" s="39">
        <v>1</v>
      </c>
    </row>
    <row r="123" spans="1:7">
      <c r="A123" s="102"/>
      <c r="B123" s="103" t="s">
        <v>126</v>
      </c>
      <c r="C123" s="102" t="s">
        <v>75</v>
      </c>
      <c r="D123" s="61">
        <v>4519</v>
      </c>
      <c r="E123" s="61">
        <v>1096</v>
      </c>
      <c r="F123" s="61">
        <v>1096</v>
      </c>
      <c r="G123" s="39">
        <v>1178</v>
      </c>
    </row>
    <row r="124" spans="1:7">
      <c r="A124" s="6"/>
      <c r="B124" s="58" t="s">
        <v>127</v>
      </c>
      <c r="C124" s="102" t="s">
        <v>82</v>
      </c>
      <c r="D124" s="61">
        <v>90</v>
      </c>
      <c r="E124" s="61">
        <v>90</v>
      </c>
      <c r="F124" s="61">
        <v>90</v>
      </c>
      <c r="G124" s="39">
        <v>90</v>
      </c>
    </row>
    <row r="125" spans="1:7">
      <c r="A125" s="6"/>
      <c r="B125" s="58" t="s">
        <v>128</v>
      </c>
      <c r="C125" s="59" t="s">
        <v>17</v>
      </c>
      <c r="D125" s="61">
        <f>179-1</f>
        <v>178</v>
      </c>
      <c r="E125" s="61">
        <v>300</v>
      </c>
      <c r="F125" s="61">
        <v>300</v>
      </c>
      <c r="G125" s="39">
        <v>300</v>
      </c>
    </row>
    <row r="126" spans="1:7">
      <c r="A126" s="102"/>
      <c r="B126" s="103" t="s">
        <v>129</v>
      </c>
      <c r="C126" s="102" t="s">
        <v>85</v>
      </c>
      <c r="D126" s="63">
        <v>81</v>
      </c>
      <c r="E126" s="63">
        <v>150</v>
      </c>
      <c r="F126" s="63">
        <v>150</v>
      </c>
      <c r="G126" s="106">
        <v>150</v>
      </c>
    </row>
    <row r="127" spans="1:7">
      <c r="A127" s="6" t="s">
        <v>8</v>
      </c>
      <c r="B127" s="104">
        <v>50</v>
      </c>
      <c r="C127" s="59" t="s">
        <v>138</v>
      </c>
      <c r="D127" s="63">
        <f t="shared" ref="D127:G127" si="14">SUM(D120:D126)</f>
        <v>20113</v>
      </c>
      <c r="E127" s="63">
        <f t="shared" si="14"/>
        <v>22715</v>
      </c>
      <c r="F127" s="63">
        <f t="shared" ref="F127" si="15">SUM(F120:F126)</f>
        <v>22715</v>
      </c>
      <c r="G127" s="63">
        <f t="shared" si="14"/>
        <v>23889</v>
      </c>
    </row>
    <row r="128" spans="1:7">
      <c r="A128" s="6"/>
      <c r="B128" s="104"/>
      <c r="C128" s="59"/>
      <c r="D128" s="61"/>
      <c r="E128" s="61"/>
      <c r="F128" s="61"/>
      <c r="G128" s="61"/>
    </row>
    <row r="129" spans="1:9" s="115" customFormat="1">
      <c r="A129" s="102"/>
      <c r="B129" s="133" t="s">
        <v>173</v>
      </c>
      <c r="C129" s="102" t="s">
        <v>172</v>
      </c>
      <c r="D129" s="61"/>
      <c r="E129" s="61"/>
      <c r="F129" s="61"/>
      <c r="G129" s="61"/>
      <c r="H129" s="118"/>
    </row>
    <row r="130" spans="1:9" s="115" customFormat="1">
      <c r="A130" s="102"/>
      <c r="B130" s="103" t="s">
        <v>174</v>
      </c>
      <c r="C130" s="102" t="s">
        <v>145</v>
      </c>
      <c r="D130" s="62">
        <v>0</v>
      </c>
      <c r="E130" s="62">
        <v>0</v>
      </c>
      <c r="F130" s="62">
        <v>0</v>
      </c>
      <c r="G130" s="61">
        <v>2909</v>
      </c>
      <c r="H130" s="118"/>
    </row>
    <row r="131" spans="1:9" s="115" customFormat="1">
      <c r="A131" s="102" t="s">
        <v>8</v>
      </c>
      <c r="B131" s="133" t="s">
        <v>173</v>
      </c>
      <c r="C131" s="102" t="s">
        <v>172</v>
      </c>
      <c r="D131" s="54">
        <f>D130</f>
        <v>0</v>
      </c>
      <c r="E131" s="54">
        <f t="shared" ref="E131:G131" si="16">E130</f>
        <v>0</v>
      </c>
      <c r="F131" s="54">
        <f t="shared" si="16"/>
        <v>0</v>
      </c>
      <c r="G131" s="53">
        <f t="shared" si="16"/>
        <v>2909</v>
      </c>
      <c r="H131" s="118"/>
    </row>
    <row r="132" spans="1:9">
      <c r="A132" s="6" t="s">
        <v>8</v>
      </c>
      <c r="B132" s="74">
        <v>1E-3</v>
      </c>
      <c r="C132" s="75" t="s">
        <v>11</v>
      </c>
      <c r="D132" s="53">
        <f>D107+D79+D69+D59+D49+D38+D98+D89+D117+D127+D131</f>
        <v>280799</v>
      </c>
      <c r="E132" s="53">
        <f t="shared" ref="E132:G132" si="17">E107+E79+E69+E59+E49+E38+E98+E89+E117+E127+E131</f>
        <v>343516</v>
      </c>
      <c r="F132" s="53">
        <f t="shared" si="17"/>
        <v>335821</v>
      </c>
      <c r="G132" s="53">
        <f t="shared" si="17"/>
        <v>357044</v>
      </c>
    </row>
    <row r="133" spans="1:9">
      <c r="B133" s="76"/>
      <c r="C133" s="38"/>
      <c r="D133" s="55"/>
      <c r="E133" s="55"/>
      <c r="F133" s="55"/>
      <c r="G133" s="55"/>
    </row>
    <row r="134" spans="1:9">
      <c r="A134" s="6"/>
      <c r="B134" s="74">
        <v>3.0000000000000001E-3</v>
      </c>
      <c r="C134" s="75" t="s">
        <v>34</v>
      </c>
      <c r="D134" s="66"/>
      <c r="E134" s="66"/>
      <c r="F134" s="66"/>
      <c r="G134" s="66"/>
    </row>
    <row r="135" spans="1:9">
      <c r="A135" s="6"/>
      <c r="B135" s="79">
        <v>60</v>
      </c>
      <c r="C135" s="72" t="s">
        <v>34</v>
      </c>
      <c r="D135" s="66"/>
      <c r="E135" s="66"/>
      <c r="F135" s="66"/>
      <c r="G135" s="66"/>
    </row>
    <row r="136" spans="1:9" s="34" customFormat="1">
      <c r="A136" s="102"/>
      <c r="B136" s="103" t="s">
        <v>110</v>
      </c>
      <c r="C136" s="102" t="s">
        <v>77</v>
      </c>
      <c r="D136" s="61">
        <v>4000</v>
      </c>
      <c r="E136" s="61">
        <v>4000</v>
      </c>
      <c r="F136" s="61">
        <v>4000</v>
      </c>
      <c r="G136" s="61">
        <v>6000</v>
      </c>
      <c r="H136" s="118"/>
      <c r="I136" s="115"/>
    </row>
    <row r="137" spans="1:9">
      <c r="A137" s="6" t="s">
        <v>8</v>
      </c>
      <c r="B137" s="77">
        <v>60</v>
      </c>
      <c r="C137" s="73" t="s">
        <v>34</v>
      </c>
      <c r="D137" s="53">
        <f t="shared" ref="D137:G137" si="18">SUM(D136:D136)</f>
        <v>4000</v>
      </c>
      <c r="E137" s="53">
        <f t="shared" si="18"/>
        <v>4000</v>
      </c>
      <c r="F137" s="53">
        <f t="shared" ref="F137" si="19">SUM(F136:F136)</f>
        <v>4000</v>
      </c>
      <c r="G137" s="53">
        <f t="shared" si="18"/>
        <v>6000</v>
      </c>
    </row>
    <row r="138" spans="1:9" s="12" customFormat="1">
      <c r="A138" s="6" t="s">
        <v>8</v>
      </c>
      <c r="B138" s="74">
        <v>3.0000000000000001E-3</v>
      </c>
      <c r="C138" s="75" t="s">
        <v>34</v>
      </c>
      <c r="D138" s="53">
        <f t="shared" ref="D138:G138" si="20">D137</f>
        <v>4000</v>
      </c>
      <c r="E138" s="53">
        <f t="shared" si="20"/>
        <v>4000</v>
      </c>
      <c r="F138" s="53">
        <f t="shared" ref="F138" si="21">F137</f>
        <v>4000</v>
      </c>
      <c r="G138" s="53">
        <f t="shared" si="20"/>
        <v>6000</v>
      </c>
    </row>
    <row r="139" spans="1:9" s="12" customFormat="1">
      <c r="A139" s="6"/>
      <c r="B139" s="74"/>
      <c r="C139" s="78"/>
      <c r="D139" s="56"/>
      <c r="E139" s="55"/>
      <c r="F139" s="55"/>
      <c r="G139" s="55"/>
    </row>
    <row r="140" spans="1:9">
      <c r="A140" s="6"/>
      <c r="B140" s="74">
        <v>0.10100000000000001</v>
      </c>
      <c r="C140" s="78" t="s">
        <v>35</v>
      </c>
      <c r="D140" s="56"/>
      <c r="E140" s="55"/>
      <c r="F140" s="55"/>
      <c r="G140" s="55"/>
    </row>
    <row r="141" spans="1:9">
      <c r="A141" s="6"/>
      <c r="B141" s="79">
        <v>61</v>
      </c>
      <c r="C141" s="80" t="s">
        <v>36</v>
      </c>
      <c r="D141" s="56"/>
      <c r="E141" s="55"/>
      <c r="F141" s="55"/>
      <c r="G141" s="55"/>
    </row>
    <row r="142" spans="1:9">
      <c r="A142" s="6"/>
      <c r="B142" s="81" t="s">
        <v>144</v>
      </c>
      <c r="C142" s="80" t="s">
        <v>145</v>
      </c>
      <c r="D142" s="61">
        <v>1883</v>
      </c>
      <c r="E142" s="61">
        <v>2000</v>
      </c>
      <c r="F142" s="61">
        <v>2000</v>
      </c>
      <c r="G142" s="49">
        <v>1500</v>
      </c>
    </row>
    <row r="143" spans="1:9">
      <c r="A143" s="6" t="s">
        <v>8</v>
      </c>
      <c r="B143" s="79">
        <v>61</v>
      </c>
      <c r="C143" s="80" t="s">
        <v>36</v>
      </c>
      <c r="D143" s="53">
        <f t="shared" ref="D143:G144" si="22">D142</f>
        <v>1883</v>
      </c>
      <c r="E143" s="53">
        <f t="shared" si="22"/>
        <v>2000</v>
      </c>
      <c r="F143" s="53">
        <f t="shared" ref="F143" si="23">F142</f>
        <v>2000</v>
      </c>
      <c r="G143" s="53">
        <f t="shared" si="22"/>
        <v>1500</v>
      </c>
    </row>
    <row r="144" spans="1:9">
      <c r="A144" s="6" t="s">
        <v>8</v>
      </c>
      <c r="B144" s="74">
        <v>0.10100000000000001</v>
      </c>
      <c r="C144" s="78" t="s">
        <v>35</v>
      </c>
      <c r="D144" s="53">
        <f t="shared" si="22"/>
        <v>1883</v>
      </c>
      <c r="E144" s="53">
        <f t="shared" si="22"/>
        <v>2000</v>
      </c>
      <c r="F144" s="53">
        <f t="shared" ref="F144" si="24">F143</f>
        <v>2000</v>
      </c>
      <c r="G144" s="53">
        <f t="shared" si="22"/>
        <v>1500</v>
      </c>
    </row>
    <row r="145" spans="1:7">
      <c r="A145" s="6"/>
      <c r="B145" s="7"/>
      <c r="C145" s="80"/>
      <c r="D145" s="56"/>
      <c r="E145" s="55"/>
      <c r="F145" s="55"/>
      <c r="G145" s="55"/>
    </row>
    <row r="146" spans="1:7">
      <c r="A146" s="6"/>
      <c r="B146" s="74">
        <v>0.105</v>
      </c>
      <c r="C146" s="75" t="s">
        <v>37</v>
      </c>
      <c r="D146" s="56"/>
      <c r="E146" s="55"/>
      <c r="F146" s="55"/>
      <c r="G146" s="55"/>
    </row>
    <row r="147" spans="1:7">
      <c r="A147" s="6"/>
      <c r="B147" s="58" t="s">
        <v>38</v>
      </c>
      <c r="C147" s="72" t="s">
        <v>39</v>
      </c>
      <c r="D147" s="62">
        <v>0</v>
      </c>
      <c r="E147" s="62">
        <v>0</v>
      </c>
      <c r="F147" s="62">
        <v>0</v>
      </c>
      <c r="G147" s="61">
        <v>1500</v>
      </c>
    </row>
    <row r="148" spans="1:7">
      <c r="A148" s="68" t="s">
        <v>8</v>
      </c>
      <c r="B148" s="111">
        <v>0.105</v>
      </c>
      <c r="C148" s="112" t="s">
        <v>37</v>
      </c>
      <c r="D148" s="54">
        <f t="shared" ref="D148:F148" si="25">D147</f>
        <v>0</v>
      </c>
      <c r="E148" s="54">
        <f t="shared" si="25"/>
        <v>0</v>
      </c>
      <c r="F148" s="54">
        <f t="shared" si="25"/>
        <v>0</v>
      </c>
      <c r="G148" s="53">
        <f t="shared" ref="G148" si="26">G147</f>
        <v>1500</v>
      </c>
    </row>
    <row r="149" spans="1:7">
      <c r="A149" s="6"/>
      <c r="B149" s="74"/>
      <c r="C149" s="78"/>
      <c r="D149" s="56"/>
      <c r="E149" s="55"/>
      <c r="F149" s="55"/>
      <c r="G149" s="55"/>
    </row>
    <row r="150" spans="1:7">
      <c r="A150" s="6"/>
      <c r="B150" s="74">
        <v>0.107</v>
      </c>
      <c r="C150" s="78" t="s">
        <v>40</v>
      </c>
      <c r="D150" s="56"/>
      <c r="E150" s="55"/>
      <c r="F150" s="55"/>
      <c r="G150" s="55"/>
    </row>
    <row r="151" spans="1:7">
      <c r="A151" s="6"/>
      <c r="B151" s="79">
        <v>62</v>
      </c>
      <c r="C151" s="80" t="s">
        <v>40</v>
      </c>
      <c r="D151" s="56"/>
      <c r="E151" s="55"/>
      <c r="F151" s="55"/>
      <c r="G151" s="55"/>
    </row>
    <row r="152" spans="1:7">
      <c r="A152" s="6"/>
      <c r="B152" s="58" t="s">
        <v>41</v>
      </c>
      <c r="C152" s="108" t="s">
        <v>111</v>
      </c>
      <c r="D152" s="61">
        <v>5000</v>
      </c>
      <c r="E152" s="61">
        <v>5000</v>
      </c>
      <c r="F152" s="61">
        <v>5000</v>
      </c>
      <c r="G152" s="61">
        <v>4000</v>
      </c>
    </row>
    <row r="153" spans="1:7">
      <c r="A153" s="6"/>
      <c r="B153" s="58" t="s">
        <v>177</v>
      </c>
      <c r="C153" s="108" t="s">
        <v>42</v>
      </c>
      <c r="D153" s="62">
        <v>0</v>
      </c>
      <c r="E153" s="62">
        <v>0</v>
      </c>
      <c r="F153" s="62">
        <v>0</v>
      </c>
      <c r="G153" s="61">
        <v>2500</v>
      </c>
    </row>
    <row r="154" spans="1:7" ht="25.5">
      <c r="A154" s="6"/>
      <c r="B154" s="100" t="s">
        <v>112</v>
      </c>
      <c r="C154" s="113" t="s">
        <v>156</v>
      </c>
      <c r="D154" s="61">
        <v>7857</v>
      </c>
      <c r="E154" s="138">
        <v>25492</v>
      </c>
      <c r="F154" s="138">
        <f>25492-25483</f>
        <v>9</v>
      </c>
      <c r="G154" s="62">
        <v>0</v>
      </c>
    </row>
    <row r="155" spans="1:7" ht="25.5">
      <c r="A155" s="6"/>
      <c r="B155" s="100" t="s">
        <v>143</v>
      </c>
      <c r="C155" s="113" t="s">
        <v>153</v>
      </c>
      <c r="D155" s="61">
        <v>630</v>
      </c>
      <c r="E155" s="138">
        <v>322</v>
      </c>
      <c r="F155" s="138">
        <v>322</v>
      </c>
      <c r="G155" s="62">
        <v>0</v>
      </c>
    </row>
    <row r="156" spans="1:7" ht="25.5">
      <c r="A156" s="6"/>
      <c r="B156" s="100" t="s">
        <v>148</v>
      </c>
      <c r="C156" s="113" t="s">
        <v>152</v>
      </c>
      <c r="D156" s="61">
        <v>106</v>
      </c>
      <c r="E156" s="61">
        <v>35</v>
      </c>
      <c r="F156" s="61">
        <v>35</v>
      </c>
      <c r="G156" s="62">
        <v>0</v>
      </c>
    </row>
    <row r="157" spans="1:7" ht="25.5">
      <c r="A157" s="6"/>
      <c r="B157" s="100" t="s">
        <v>154</v>
      </c>
      <c r="C157" s="113" t="s">
        <v>155</v>
      </c>
      <c r="D157" s="62">
        <v>0</v>
      </c>
      <c r="E157" s="139">
        <v>1</v>
      </c>
      <c r="F157" s="139">
        <v>1</v>
      </c>
      <c r="G157" s="62">
        <v>0</v>
      </c>
    </row>
    <row r="158" spans="1:7">
      <c r="A158" s="6"/>
      <c r="B158" s="100"/>
      <c r="C158" s="113"/>
      <c r="D158" s="62"/>
      <c r="E158" s="132"/>
      <c r="F158" s="132"/>
      <c r="G158" s="61"/>
    </row>
    <row r="159" spans="1:7" s="12" customFormat="1" ht="29.1" customHeight="1">
      <c r="A159" s="6"/>
      <c r="B159" s="79">
        <v>51</v>
      </c>
      <c r="C159" s="113" t="s">
        <v>171</v>
      </c>
      <c r="D159" s="62"/>
      <c r="E159" s="132"/>
      <c r="F159" s="132"/>
      <c r="G159" s="61"/>
    </row>
    <row r="160" spans="1:7" s="12" customFormat="1">
      <c r="A160" s="6"/>
      <c r="B160" s="100" t="s">
        <v>170</v>
      </c>
      <c r="C160" s="113" t="s">
        <v>145</v>
      </c>
      <c r="D160" s="62">
        <v>0</v>
      </c>
      <c r="E160" s="132">
        <v>0</v>
      </c>
      <c r="F160" s="139">
        <v>458</v>
      </c>
      <c r="G160" s="61">
        <v>600</v>
      </c>
    </row>
    <row r="161" spans="1:7" s="12" customFormat="1" ht="29.1" customHeight="1">
      <c r="A161" s="6" t="s">
        <v>8</v>
      </c>
      <c r="B161" s="79">
        <v>51</v>
      </c>
      <c r="C161" s="113" t="s">
        <v>165</v>
      </c>
      <c r="D161" s="54">
        <f>D160</f>
        <v>0</v>
      </c>
      <c r="E161" s="54">
        <f t="shared" ref="E161:G161" si="27">E160</f>
        <v>0</v>
      </c>
      <c r="F161" s="53">
        <f t="shared" si="27"/>
        <v>458</v>
      </c>
      <c r="G161" s="53">
        <f t="shared" si="27"/>
        <v>600</v>
      </c>
    </row>
    <row r="162" spans="1:7">
      <c r="A162" s="6"/>
      <c r="B162" s="100"/>
      <c r="C162" s="113"/>
      <c r="D162" s="62"/>
      <c r="E162" s="132"/>
      <c r="F162" s="132"/>
      <c r="G162" s="61"/>
    </row>
    <row r="163" spans="1:7" s="12" customFormat="1" ht="29.1" customHeight="1">
      <c r="A163" s="6"/>
      <c r="B163" s="79">
        <v>55</v>
      </c>
      <c r="C163" s="113" t="s">
        <v>163</v>
      </c>
      <c r="D163" s="62"/>
      <c r="E163" s="132"/>
      <c r="F163" s="132"/>
      <c r="G163" s="61"/>
    </row>
    <row r="164" spans="1:7" s="12" customFormat="1">
      <c r="A164" s="6"/>
      <c r="B164" s="100" t="s">
        <v>164</v>
      </c>
      <c r="C164" s="113" t="s">
        <v>145</v>
      </c>
      <c r="D164" s="62">
        <v>0</v>
      </c>
      <c r="E164" s="132">
        <v>0</v>
      </c>
      <c r="F164" s="132">
        <v>0</v>
      </c>
      <c r="G164" s="61">
        <v>5397</v>
      </c>
    </row>
    <row r="165" spans="1:7" s="12" customFormat="1" ht="29.1" customHeight="1">
      <c r="A165" s="6" t="s">
        <v>8</v>
      </c>
      <c r="B165" s="79">
        <v>55</v>
      </c>
      <c r="C165" s="113" t="s">
        <v>163</v>
      </c>
      <c r="D165" s="54">
        <f>D164</f>
        <v>0</v>
      </c>
      <c r="E165" s="54">
        <f t="shared" ref="E165:G165" si="28">E164</f>
        <v>0</v>
      </c>
      <c r="F165" s="54">
        <f t="shared" si="28"/>
        <v>0</v>
      </c>
      <c r="G165" s="53">
        <f t="shared" si="28"/>
        <v>5397</v>
      </c>
    </row>
    <row r="166" spans="1:7" s="12" customFormat="1">
      <c r="A166" s="6"/>
      <c r="B166" s="100"/>
      <c r="C166" s="113"/>
      <c r="D166" s="62"/>
      <c r="E166" s="132"/>
      <c r="F166" s="132"/>
      <c r="G166" s="61"/>
    </row>
    <row r="167" spans="1:7" s="12" customFormat="1" ht="29.1" customHeight="1">
      <c r="A167" s="6"/>
      <c r="B167" s="79">
        <v>57</v>
      </c>
      <c r="C167" s="113" t="s">
        <v>166</v>
      </c>
      <c r="D167" s="62"/>
      <c r="E167" s="132"/>
      <c r="F167" s="132"/>
      <c r="G167" s="61"/>
    </row>
    <row r="168" spans="1:7" s="12" customFormat="1">
      <c r="A168" s="6"/>
      <c r="B168" s="100" t="s">
        <v>167</v>
      </c>
      <c r="C168" s="113" t="s">
        <v>145</v>
      </c>
      <c r="D168" s="62">
        <v>0</v>
      </c>
      <c r="E168" s="132">
        <v>0</v>
      </c>
      <c r="F168" s="132">
        <v>0</v>
      </c>
      <c r="G168" s="61">
        <v>2419</v>
      </c>
    </row>
    <row r="169" spans="1:7" s="12" customFormat="1" ht="29.1" customHeight="1">
      <c r="A169" s="6" t="s">
        <v>8</v>
      </c>
      <c r="B169" s="79">
        <v>57</v>
      </c>
      <c r="C169" s="113" t="s">
        <v>166</v>
      </c>
      <c r="D169" s="54">
        <f>D168</f>
        <v>0</v>
      </c>
      <c r="E169" s="54">
        <f t="shared" ref="E169" si="29">E168</f>
        <v>0</v>
      </c>
      <c r="F169" s="54">
        <f t="shared" ref="F169" si="30">F168</f>
        <v>0</v>
      </c>
      <c r="G169" s="53">
        <f t="shared" ref="G169" si="31">G168</f>
        <v>2419</v>
      </c>
    </row>
    <row r="170" spans="1:7" s="12" customFormat="1">
      <c r="A170" s="6"/>
      <c r="B170" s="100"/>
      <c r="C170" s="113"/>
      <c r="D170" s="62"/>
      <c r="E170" s="132"/>
      <c r="F170" s="132"/>
      <c r="G170" s="61"/>
    </row>
    <row r="171" spans="1:7" s="12" customFormat="1" ht="29.1" customHeight="1">
      <c r="A171" s="6"/>
      <c r="B171" s="79">
        <v>58</v>
      </c>
      <c r="C171" s="113" t="s">
        <v>168</v>
      </c>
      <c r="D171" s="62"/>
      <c r="E171" s="132"/>
      <c r="F171" s="132"/>
      <c r="G171" s="61"/>
    </row>
    <row r="172" spans="1:7" s="12" customFormat="1">
      <c r="A172" s="6"/>
      <c r="B172" s="100" t="s">
        <v>169</v>
      </c>
      <c r="C172" s="113" t="s">
        <v>145</v>
      </c>
      <c r="D172" s="62">
        <v>0</v>
      </c>
      <c r="E172" s="132">
        <v>0</v>
      </c>
      <c r="F172" s="132">
        <v>0</v>
      </c>
      <c r="G172" s="61">
        <v>300</v>
      </c>
    </row>
    <row r="173" spans="1:7" s="12" customFormat="1" ht="29.1" customHeight="1">
      <c r="A173" s="6" t="s">
        <v>8</v>
      </c>
      <c r="B173" s="79">
        <v>58</v>
      </c>
      <c r="C173" s="113" t="s">
        <v>168</v>
      </c>
      <c r="D173" s="54">
        <f>D172</f>
        <v>0</v>
      </c>
      <c r="E173" s="54">
        <f t="shared" ref="E173" si="32">E172</f>
        <v>0</v>
      </c>
      <c r="F173" s="54">
        <f t="shared" ref="F173" si="33">F172</f>
        <v>0</v>
      </c>
      <c r="G173" s="53">
        <f t="shared" ref="G173" si="34">G172</f>
        <v>300</v>
      </c>
    </row>
    <row r="174" spans="1:7">
      <c r="A174" s="6" t="s">
        <v>8</v>
      </c>
      <c r="B174" s="79">
        <v>62</v>
      </c>
      <c r="C174" s="80" t="s">
        <v>40</v>
      </c>
      <c r="D174" s="63">
        <f t="shared" ref="D174:G174" si="35">SUM(D151:D157)+D165+D169+D173+D161</f>
        <v>13593</v>
      </c>
      <c r="E174" s="63">
        <f t="shared" si="35"/>
        <v>30850</v>
      </c>
      <c r="F174" s="63">
        <f t="shared" si="35"/>
        <v>5825</v>
      </c>
      <c r="G174" s="63">
        <f t="shared" si="35"/>
        <v>15216</v>
      </c>
    </row>
    <row r="175" spans="1:7">
      <c r="A175" s="6" t="s">
        <v>8</v>
      </c>
      <c r="B175" s="74">
        <v>0.107</v>
      </c>
      <c r="C175" s="78" t="s">
        <v>40</v>
      </c>
      <c r="D175" s="53">
        <f t="shared" ref="D175:E175" si="36">D174</f>
        <v>13593</v>
      </c>
      <c r="E175" s="53">
        <f t="shared" si="36"/>
        <v>30850</v>
      </c>
      <c r="F175" s="53">
        <f t="shared" ref="F175" si="37">F174</f>
        <v>5825</v>
      </c>
      <c r="G175" s="53">
        <f t="shared" ref="G175" si="38">G174</f>
        <v>15216</v>
      </c>
    </row>
    <row r="176" spans="1:7">
      <c r="A176" s="6"/>
      <c r="B176" s="74"/>
      <c r="C176" s="78"/>
      <c r="D176" s="99"/>
      <c r="E176" s="39"/>
      <c r="F176" s="39"/>
      <c r="G176" s="39"/>
    </row>
    <row r="177" spans="1:9">
      <c r="A177" s="6"/>
      <c r="B177" s="74">
        <v>0.108</v>
      </c>
      <c r="C177" s="78" t="s">
        <v>43</v>
      </c>
      <c r="D177" s="67"/>
      <c r="E177" s="57"/>
      <c r="F177" s="57"/>
      <c r="G177" s="57"/>
    </row>
    <row r="178" spans="1:9">
      <c r="A178" s="6"/>
      <c r="B178" s="79">
        <v>62</v>
      </c>
      <c r="C178" s="59" t="s">
        <v>55</v>
      </c>
      <c r="D178" s="46"/>
      <c r="E178" s="57"/>
      <c r="F178" s="57"/>
      <c r="G178" s="57"/>
    </row>
    <row r="179" spans="1:9">
      <c r="A179" s="6"/>
      <c r="B179" s="58" t="s">
        <v>41</v>
      </c>
      <c r="C179" s="108" t="s">
        <v>180</v>
      </c>
      <c r="D179" s="116">
        <v>15000</v>
      </c>
      <c r="E179" s="116">
        <v>15000</v>
      </c>
      <c r="F179" s="116">
        <v>15000</v>
      </c>
      <c r="G179" s="63">
        <v>10000</v>
      </c>
    </row>
    <row r="180" spans="1:9">
      <c r="A180" s="6" t="s">
        <v>8</v>
      </c>
      <c r="B180" s="79">
        <v>62</v>
      </c>
      <c r="C180" s="59" t="s">
        <v>55</v>
      </c>
      <c r="D180" s="116">
        <f t="shared" ref="D180:E180" si="39">D179</f>
        <v>15000</v>
      </c>
      <c r="E180" s="116">
        <f t="shared" si="39"/>
        <v>15000</v>
      </c>
      <c r="F180" s="116">
        <f t="shared" ref="F180" si="40">F179</f>
        <v>15000</v>
      </c>
      <c r="G180" s="116">
        <f t="shared" ref="G180" si="41">G179</f>
        <v>10000</v>
      </c>
    </row>
    <row r="181" spans="1:9">
      <c r="A181" s="6"/>
      <c r="B181" s="58"/>
      <c r="C181" s="80"/>
      <c r="D181" s="84"/>
      <c r="E181" s="84"/>
      <c r="F181" s="84"/>
      <c r="G181" s="71"/>
    </row>
    <row r="182" spans="1:9">
      <c r="A182" s="6"/>
      <c r="B182" s="79">
        <v>63</v>
      </c>
      <c r="C182" s="59" t="s">
        <v>56</v>
      </c>
      <c r="D182" s="56"/>
      <c r="E182" s="55"/>
      <c r="F182" s="55"/>
      <c r="G182" s="55"/>
    </row>
    <row r="183" spans="1:9">
      <c r="A183" s="6"/>
      <c r="B183" s="58" t="s">
        <v>44</v>
      </c>
      <c r="C183" s="59" t="s">
        <v>42</v>
      </c>
      <c r="D183" s="63">
        <v>2500</v>
      </c>
      <c r="E183" s="63">
        <v>2500</v>
      </c>
      <c r="F183" s="63">
        <v>2500</v>
      </c>
      <c r="G183" s="63">
        <v>2500</v>
      </c>
    </row>
    <row r="184" spans="1:9">
      <c r="A184" s="6" t="s">
        <v>8</v>
      </c>
      <c r="B184" s="79">
        <v>63</v>
      </c>
      <c r="C184" s="59" t="s">
        <v>56</v>
      </c>
      <c r="D184" s="61">
        <f t="shared" ref="D184:E184" si="42">D183</f>
        <v>2500</v>
      </c>
      <c r="E184" s="61">
        <f t="shared" si="42"/>
        <v>2500</v>
      </c>
      <c r="F184" s="61">
        <f t="shared" ref="F184" si="43">F183</f>
        <v>2500</v>
      </c>
      <c r="G184" s="61">
        <f t="shared" ref="G184" si="44">G183</f>
        <v>2500</v>
      </c>
    </row>
    <row r="185" spans="1:9">
      <c r="A185" s="68" t="s">
        <v>8</v>
      </c>
      <c r="B185" s="111">
        <v>0.108</v>
      </c>
      <c r="C185" s="82" t="s">
        <v>43</v>
      </c>
      <c r="D185" s="53">
        <f t="shared" ref="D185:G185" si="45">D180+D184</f>
        <v>17500</v>
      </c>
      <c r="E185" s="53">
        <f t="shared" si="45"/>
        <v>17500</v>
      </c>
      <c r="F185" s="53">
        <f t="shared" ref="F185" si="46">F180+F184</f>
        <v>17500</v>
      </c>
      <c r="G185" s="53">
        <f t="shared" si="45"/>
        <v>12500</v>
      </c>
    </row>
    <row r="186" spans="1:9">
      <c r="A186" s="6"/>
      <c r="B186" s="74"/>
      <c r="C186" s="78"/>
      <c r="D186" s="61"/>
      <c r="E186" s="61"/>
      <c r="F186" s="61"/>
      <c r="G186" s="61"/>
    </row>
    <row r="187" spans="1:9">
      <c r="A187" s="6"/>
      <c r="B187" s="74">
        <v>0.109</v>
      </c>
      <c r="C187" s="78" t="s">
        <v>178</v>
      </c>
      <c r="D187" s="67"/>
      <c r="E187" s="57"/>
      <c r="F187" s="57"/>
      <c r="G187" s="57"/>
    </row>
    <row r="188" spans="1:9" s="14" customFormat="1" ht="29.1" customHeight="1">
      <c r="A188" s="6"/>
      <c r="B188" s="79">
        <v>60</v>
      </c>
      <c r="C188" s="108" t="s">
        <v>179</v>
      </c>
      <c r="D188" s="151"/>
      <c r="E188" s="152"/>
      <c r="F188" s="152"/>
      <c r="G188" s="152"/>
      <c r="H188" s="6"/>
      <c r="I188" s="6"/>
    </row>
    <row r="189" spans="1:9">
      <c r="A189" s="6"/>
      <c r="B189" s="58" t="s">
        <v>174</v>
      </c>
      <c r="C189" s="108" t="s">
        <v>145</v>
      </c>
      <c r="D189" s="83">
        <v>0</v>
      </c>
      <c r="E189" s="83">
        <v>0</v>
      </c>
      <c r="F189" s="83">
        <v>0</v>
      </c>
      <c r="G189" s="63">
        <v>1500</v>
      </c>
    </row>
    <row r="190" spans="1:9" s="14" customFormat="1" ht="29.1" customHeight="1">
      <c r="A190" s="6" t="s">
        <v>8</v>
      </c>
      <c r="B190" s="79">
        <v>60</v>
      </c>
      <c r="C190" s="108" t="s">
        <v>179</v>
      </c>
      <c r="D190" s="83">
        <f>D189</f>
        <v>0</v>
      </c>
      <c r="E190" s="83">
        <f t="shared" ref="E190:G190" si="47">E189</f>
        <v>0</v>
      </c>
      <c r="F190" s="83">
        <f t="shared" si="47"/>
        <v>0</v>
      </c>
      <c r="G190" s="116">
        <f t="shared" si="47"/>
        <v>1500</v>
      </c>
      <c r="H190" s="6"/>
      <c r="I190" s="6"/>
    </row>
    <row r="191" spans="1:9">
      <c r="A191" s="6" t="s">
        <v>8</v>
      </c>
      <c r="B191" s="74">
        <v>0.109</v>
      </c>
      <c r="C191" s="78" t="s">
        <v>178</v>
      </c>
      <c r="D191" s="54">
        <f>D190</f>
        <v>0</v>
      </c>
      <c r="E191" s="54">
        <f t="shared" ref="E191:G191" si="48">E190</f>
        <v>0</v>
      </c>
      <c r="F191" s="54">
        <f t="shared" si="48"/>
        <v>0</v>
      </c>
      <c r="G191" s="53">
        <f t="shared" si="48"/>
        <v>1500</v>
      </c>
    </row>
    <row r="192" spans="1:9">
      <c r="B192" s="41"/>
      <c r="C192" s="38"/>
      <c r="D192" s="55"/>
      <c r="E192" s="55"/>
      <c r="F192" s="55"/>
      <c r="G192" s="55"/>
    </row>
    <row r="193" spans="1:8">
      <c r="A193" s="6"/>
      <c r="B193" s="74">
        <v>0.27700000000000002</v>
      </c>
      <c r="C193" s="78" t="s">
        <v>45</v>
      </c>
      <c r="D193" s="55"/>
      <c r="E193" s="55"/>
      <c r="F193" s="55"/>
      <c r="G193" s="55"/>
    </row>
    <row r="194" spans="1:8">
      <c r="A194" s="6"/>
      <c r="B194" s="79">
        <v>62</v>
      </c>
      <c r="C194" s="59" t="s">
        <v>130</v>
      </c>
      <c r="D194" s="120"/>
      <c r="E194" s="55"/>
      <c r="F194" s="55"/>
      <c r="G194" s="55"/>
    </row>
    <row r="195" spans="1:8">
      <c r="A195" s="6"/>
      <c r="B195" s="109" t="s">
        <v>41</v>
      </c>
      <c r="C195" s="108" t="s">
        <v>180</v>
      </c>
      <c r="D195" s="62">
        <v>0</v>
      </c>
      <c r="E195" s="61">
        <v>4200</v>
      </c>
      <c r="F195" s="61">
        <v>4200</v>
      </c>
      <c r="G195" s="61">
        <v>7000</v>
      </c>
    </row>
    <row r="196" spans="1:8">
      <c r="A196" s="6"/>
      <c r="B196" s="109" t="s">
        <v>131</v>
      </c>
      <c r="C196" s="108" t="s">
        <v>181</v>
      </c>
      <c r="D196" s="63">
        <v>4568</v>
      </c>
      <c r="E196" s="63">
        <v>4568</v>
      </c>
      <c r="F196" s="63">
        <v>4568</v>
      </c>
      <c r="G196" s="63">
        <v>5016</v>
      </c>
    </row>
    <row r="197" spans="1:8">
      <c r="A197" s="6" t="s">
        <v>8</v>
      </c>
      <c r="B197" s="79">
        <v>62</v>
      </c>
      <c r="C197" s="59" t="s">
        <v>130</v>
      </c>
      <c r="D197" s="53">
        <f t="shared" ref="D197:G197" si="49">SUM(D195:D196)</f>
        <v>4568</v>
      </c>
      <c r="E197" s="53">
        <f t="shared" si="49"/>
        <v>8768</v>
      </c>
      <c r="F197" s="53">
        <f t="shared" ref="F197" si="50">SUM(F195:F196)</f>
        <v>8768</v>
      </c>
      <c r="G197" s="53">
        <f t="shared" si="49"/>
        <v>12016</v>
      </c>
    </row>
    <row r="198" spans="1:8">
      <c r="A198" s="6" t="s">
        <v>8</v>
      </c>
      <c r="B198" s="74">
        <v>0.27700000000000002</v>
      </c>
      <c r="C198" s="78" t="s">
        <v>45</v>
      </c>
      <c r="D198" s="63">
        <f t="shared" ref="D198:G198" si="51">D197</f>
        <v>4568</v>
      </c>
      <c r="E198" s="63">
        <f t="shared" si="51"/>
        <v>8768</v>
      </c>
      <c r="F198" s="63">
        <f t="shared" ref="F198" si="52">F197</f>
        <v>8768</v>
      </c>
      <c r="G198" s="63">
        <f t="shared" si="51"/>
        <v>12016</v>
      </c>
    </row>
    <row r="199" spans="1:8">
      <c r="A199" s="6" t="s">
        <v>8</v>
      </c>
      <c r="B199" s="85">
        <v>2425</v>
      </c>
      <c r="C199" s="78" t="s">
        <v>2</v>
      </c>
      <c r="D199" s="63">
        <f>D198+D185+D175+D148+D144+D138+D132+D191</f>
        <v>322343</v>
      </c>
      <c r="E199" s="63">
        <f t="shared" ref="E199:G199" si="53">E198+E185+E175+E148+E144+E138+E132+E191</f>
        <v>406634</v>
      </c>
      <c r="F199" s="63">
        <f t="shared" si="53"/>
        <v>373914</v>
      </c>
      <c r="G199" s="63">
        <f t="shared" si="53"/>
        <v>407276</v>
      </c>
    </row>
    <row r="200" spans="1:8">
      <c r="A200" s="86" t="s">
        <v>8</v>
      </c>
      <c r="B200" s="87"/>
      <c r="C200" s="88" t="s">
        <v>9</v>
      </c>
      <c r="D200" s="53">
        <f t="shared" ref="D200:G200" si="54">D199</f>
        <v>322343</v>
      </c>
      <c r="E200" s="53">
        <f t="shared" si="54"/>
        <v>406634</v>
      </c>
      <c r="F200" s="53">
        <f t="shared" ref="F200" si="55">F199</f>
        <v>373914</v>
      </c>
      <c r="G200" s="53">
        <f t="shared" si="54"/>
        <v>407276</v>
      </c>
    </row>
    <row r="201" spans="1:8">
      <c r="A201" s="6"/>
      <c r="B201" s="7"/>
      <c r="C201" s="78"/>
      <c r="D201" s="55"/>
      <c r="E201" s="55"/>
      <c r="F201" s="55"/>
      <c r="G201" s="55"/>
    </row>
    <row r="202" spans="1:8">
      <c r="C202" s="38" t="s">
        <v>46</v>
      </c>
      <c r="D202" s="89"/>
      <c r="E202" s="89"/>
      <c r="F202" s="89"/>
      <c r="G202" s="89"/>
    </row>
    <row r="203" spans="1:8">
      <c r="A203" s="14" t="s">
        <v>10</v>
      </c>
      <c r="B203" s="41">
        <v>4425</v>
      </c>
      <c r="C203" s="38" t="s">
        <v>4</v>
      </c>
      <c r="D203" s="90"/>
      <c r="E203" s="90"/>
      <c r="F203" s="90"/>
      <c r="G203" s="90"/>
    </row>
    <row r="204" spans="1:8">
      <c r="A204" s="6"/>
      <c r="B204" s="74">
        <v>1E-3</v>
      </c>
      <c r="C204" s="78" t="s">
        <v>134</v>
      </c>
      <c r="D204" s="91"/>
      <c r="E204" s="91"/>
      <c r="F204" s="91"/>
      <c r="G204" s="91"/>
    </row>
    <row r="205" spans="1:8">
      <c r="A205" s="6"/>
      <c r="B205" s="79">
        <v>44</v>
      </c>
      <c r="C205" s="44" t="s">
        <v>12</v>
      </c>
      <c r="D205" s="91"/>
      <c r="E205" s="91"/>
      <c r="F205" s="91"/>
      <c r="G205" s="91"/>
    </row>
    <row r="206" spans="1:8">
      <c r="A206" s="7"/>
      <c r="B206" s="58" t="s">
        <v>135</v>
      </c>
      <c r="C206" s="59" t="s">
        <v>136</v>
      </c>
      <c r="D206" s="61">
        <v>3652</v>
      </c>
      <c r="E206" s="61">
        <v>2000</v>
      </c>
      <c r="F206" s="61">
        <v>2000</v>
      </c>
      <c r="G206" s="62">
        <v>0</v>
      </c>
      <c r="H206" s="50"/>
    </row>
    <row r="207" spans="1:8" ht="25.5">
      <c r="A207" s="7"/>
      <c r="B207" s="58" t="s">
        <v>149</v>
      </c>
      <c r="C207" s="108" t="s">
        <v>157</v>
      </c>
      <c r="D207" s="61">
        <v>2401</v>
      </c>
      <c r="E207" s="61">
        <v>1800</v>
      </c>
      <c r="F207" s="61">
        <v>1800</v>
      </c>
      <c r="G207" s="61">
        <v>1000</v>
      </c>
      <c r="H207" s="50"/>
    </row>
    <row r="208" spans="1:8">
      <c r="A208" s="7"/>
      <c r="B208" s="58" t="s">
        <v>150</v>
      </c>
      <c r="C208" s="59" t="s">
        <v>151</v>
      </c>
      <c r="D208" s="63">
        <v>1000</v>
      </c>
      <c r="E208" s="64">
        <v>0</v>
      </c>
      <c r="F208" s="63">
        <v>500</v>
      </c>
      <c r="G208" s="64">
        <v>0</v>
      </c>
      <c r="H208" s="50"/>
    </row>
    <row r="209" spans="1:9">
      <c r="A209" s="6" t="s">
        <v>8</v>
      </c>
      <c r="B209" s="79">
        <v>44</v>
      </c>
      <c r="C209" s="122" t="s">
        <v>12</v>
      </c>
      <c r="D209" s="63">
        <f t="shared" ref="D209:G209" si="56">SUM(D206:D208)</f>
        <v>7053</v>
      </c>
      <c r="E209" s="63">
        <f t="shared" si="56"/>
        <v>3800</v>
      </c>
      <c r="F209" s="63">
        <f t="shared" ref="F209" si="57">SUM(F206:F208)</f>
        <v>4300</v>
      </c>
      <c r="G209" s="63">
        <f t="shared" si="56"/>
        <v>1000</v>
      </c>
    </row>
    <row r="210" spans="1:9">
      <c r="A210" s="6" t="s">
        <v>8</v>
      </c>
      <c r="B210" s="74">
        <v>1E-3</v>
      </c>
      <c r="C210" s="78" t="s">
        <v>134</v>
      </c>
      <c r="D210" s="117">
        <f t="shared" ref="D210:G210" si="58">D209</f>
        <v>7053</v>
      </c>
      <c r="E210" s="117">
        <f t="shared" si="58"/>
        <v>3800</v>
      </c>
      <c r="F210" s="117">
        <f t="shared" ref="F210" si="59">F209</f>
        <v>4300</v>
      </c>
      <c r="G210" s="117">
        <f t="shared" si="58"/>
        <v>1000</v>
      </c>
    </row>
    <row r="211" spans="1:9">
      <c r="A211" s="6"/>
      <c r="B211" s="85"/>
      <c r="C211" s="78"/>
      <c r="D211" s="90"/>
      <c r="E211" s="90"/>
      <c r="F211" s="90"/>
      <c r="G211" s="90"/>
    </row>
    <row r="212" spans="1:9">
      <c r="A212" s="6"/>
      <c r="B212" s="74">
        <v>3.0000000000000001E-3</v>
      </c>
      <c r="C212" s="78" t="s">
        <v>34</v>
      </c>
      <c r="D212" s="91"/>
      <c r="E212" s="91"/>
      <c r="F212" s="91"/>
      <c r="G212" s="91"/>
    </row>
    <row r="213" spans="1:9">
      <c r="A213" s="6"/>
      <c r="B213" s="79">
        <v>61</v>
      </c>
      <c r="C213" s="92" t="s">
        <v>141</v>
      </c>
      <c r="D213" s="91"/>
      <c r="E213" s="91"/>
      <c r="F213" s="91"/>
      <c r="G213" s="91"/>
    </row>
    <row r="214" spans="1:9">
      <c r="A214" s="7"/>
      <c r="B214" s="58" t="s">
        <v>146</v>
      </c>
      <c r="C214" s="59" t="s">
        <v>147</v>
      </c>
      <c r="D214" s="63">
        <v>4698</v>
      </c>
      <c r="E214" s="64">
        <v>0</v>
      </c>
      <c r="F214" s="64">
        <v>0</v>
      </c>
      <c r="G214" s="64">
        <v>0</v>
      </c>
      <c r="H214" s="50"/>
    </row>
    <row r="215" spans="1:9">
      <c r="A215" s="6" t="s">
        <v>8</v>
      </c>
      <c r="B215" s="79">
        <v>61</v>
      </c>
      <c r="C215" s="92" t="s">
        <v>141</v>
      </c>
      <c r="D215" s="63">
        <f t="shared" ref="D215:G215" si="60">SUM(D214:D214)</f>
        <v>4698</v>
      </c>
      <c r="E215" s="64">
        <f t="shared" si="60"/>
        <v>0</v>
      </c>
      <c r="F215" s="64">
        <f t="shared" ref="F215" si="61">SUM(F214:F214)</f>
        <v>0</v>
      </c>
      <c r="G215" s="64">
        <f t="shared" si="60"/>
        <v>0</v>
      </c>
    </row>
    <row r="216" spans="1:9">
      <c r="A216" s="6" t="s">
        <v>8</v>
      </c>
      <c r="B216" s="74">
        <v>3.0000000000000001E-3</v>
      </c>
      <c r="C216" s="78" t="s">
        <v>34</v>
      </c>
      <c r="D216" s="116">
        <f t="shared" ref="D216:E216" si="62">SUM(D215)</f>
        <v>4698</v>
      </c>
      <c r="E216" s="83">
        <f t="shared" si="62"/>
        <v>0</v>
      </c>
      <c r="F216" s="83">
        <f t="shared" ref="F216" si="63">SUM(F215)</f>
        <v>0</v>
      </c>
      <c r="G216" s="83">
        <f>SUM(G215)</f>
        <v>0</v>
      </c>
    </row>
    <row r="217" spans="1:9">
      <c r="A217" s="6" t="s">
        <v>8</v>
      </c>
      <c r="B217" s="85">
        <v>4425</v>
      </c>
      <c r="C217" s="78" t="s">
        <v>4</v>
      </c>
      <c r="D217" s="53">
        <f t="shared" ref="D217:G217" si="64">D216+D210</f>
        <v>11751</v>
      </c>
      <c r="E217" s="53">
        <f t="shared" si="64"/>
        <v>3800</v>
      </c>
      <c r="F217" s="53">
        <f t="shared" ref="F217" si="65">F216+F210</f>
        <v>4300</v>
      </c>
      <c r="G217" s="53">
        <f t="shared" si="64"/>
        <v>1000</v>
      </c>
    </row>
    <row r="218" spans="1:9">
      <c r="A218" s="86" t="s">
        <v>8</v>
      </c>
      <c r="B218" s="87"/>
      <c r="C218" s="88" t="s">
        <v>46</v>
      </c>
      <c r="D218" s="53">
        <f t="shared" ref="D218:G218" si="66">D217</f>
        <v>11751</v>
      </c>
      <c r="E218" s="53">
        <f t="shared" si="66"/>
        <v>3800</v>
      </c>
      <c r="F218" s="53">
        <f t="shared" ref="F218" si="67">F217</f>
        <v>4300</v>
      </c>
      <c r="G218" s="53">
        <f t="shared" si="66"/>
        <v>1000</v>
      </c>
    </row>
    <row r="219" spans="1:9">
      <c r="A219" s="68" t="s">
        <v>8</v>
      </c>
      <c r="B219" s="93"/>
      <c r="C219" s="82" t="s">
        <v>6</v>
      </c>
      <c r="D219" s="94">
        <f t="shared" ref="D219:G219" si="68">D218+D200</f>
        <v>334094</v>
      </c>
      <c r="E219" s="94">
        <f t="shared" si="68"/>
        <v>410434</v>
      </c>
      <c r="F219" s="94">
        <f t="shared" ref="F219" si="69">F218+F200</f>
        <v>378214</v>
      </c>
      <c r="G219" s="94">
        <f t="shared" si="68"/>
        <v>408276</v>
      </c>
    </row>
    <row r="220" spans="1:9" s="149" customFormat="1" ht="13.5">
      <c r="A220" s="146"/>
      <c r="B220" s="147"/>
      <c r="C220" s="148"/>
      <c r="D220" s="136"/>
      <c r="E220" s="136"/>
      <c r="F220" s="136"/>
      <c r="G220" s="136"/>
      <c r="H220" s="159"/>
      <c r="I220" s="159"/>
    </row>
    <row r="221" spans="1:9" s="149" customFormat="1" ht="13.5">
      <c r="A221" s="146"/>
      <c r="B221" s="147"/>
      <c r="C221" s="148"/>
      <c r="D221" s="137"/>
      <c r="E221" s="137"/>
      <c r="F221" s="137"/>
      <c r="G221" s="137"/>
      <c r="H221" s="159"/>
      <c r="I221" s="159"/>
    </row>
    <row r="222" spans="1:9" s="149" customFormat="1" ht="13.5">
      <c r="A222" s="146"/>
      <c r="B222" s="147"/>
      <c r="C222" s="148"/>
      <c r="D222" s="137"/>
      <c r="E222" s="137"/>
      <c r="F222" s="137"/>
      <c r="G222" s="137"/>
      <c r="H222" s="159"/>
      <c r="I222" s="159"/>
    </row>
    <row r="223" spans="1:9" s="149" customFormat="1" ht="13.5">
      <c r="A223" s="146"/>
      <c r="B223" s="147"/>
      <c r="C223" s="148"/>
      <c r="D223" s="137"/>
      <c r="E223" s="137"/>
      <c r="F223" s="137"/>
      <c r="G223" s="137"/>
      <c r="H223" s="159"/>
      <c r="I223" s="159"/>
    </row>
    <row r="224" spans="1:9">
      <c r="A224" s="154"/>
      <c r="B224" s="95"/>
      <c r="C224" s="154"/>
      <c r="D224" s="96"/>
      <c r="E224" s="62"/>
      <c r="F224" s="62"/>
      <c r="G224" s="62"/>
    </row>
    <row r="225" spans="1:9">
      <c r="A225" s="6"/>
      <c r="B225" s="7"/>
      <c r="C225" s="78"/>
      <c r="D225" s="40"/>
      <c r="E225" s="40"/>
      <c r="F225" s="40"/>
      <c r="G225" s="40"/>
    </row>
    <row r="226" spans="1:9">
      <c r="A226" s="6"/>
      <c r="B226" s="7"/>
      <c r="C226" s="78"/>
      <c r="D226" s="55"/>
      <c r="E226" s="55"/>
      <c r="F226" s="55"/>
      <c r="G226" s="55"/>
    </row>
    <row r="227" spans="1:9">
      <c r="A227" s="6"/>
      <c r="B227" s="7"/>
      <c r="C227" s="78"/>
      <c r="D227" s="55"/>
      <c r="E227" s="55"/>
      <c r="F227" s="55"/>
      <c r="G227" s="55"/>
    </row>
    <row r="228" spans="1:9" s="127" customFormat="1">
      <c r="A228" s="123"/>
      <c r="B228" s="41"/>
      <c r="C228" s="124"/>
      <c r="D228" s="125"/>
      <c r="E228" s="125"/>
      <c r="F228" s="125"/>
      <c r="G228" s="126"/>
      <c r="H228" s="160"/>
      <c r="I228" s="160"/>
    </row>
    <row r="229" spans="1:9" s="127" customFormat="1">
      <c r="A229" s="123"/>
      <c r="B229" s="41"/>
      <c r="C229" s="128"/>
      <c r="D229" s="134"/>
      <c r="E229" s="135"/>
      <c r="F229" s="134"/>
      <c r="G229" s="126"/>
      <c r="H229" s="160"/>
      <c r="I229" s="160"/>
    </row>
    <row r="230" spans="1:9" s="127" customFormat="1">
      <c r="A230" s="123"/>
      <c r="B230" s="41"/>
      <c r="C230" s="128"/>
      <c r="D230" s="129"/>
      <c r="E230" s="126"/>
      <c r="F230" s="129"/>
      <c r="G230" s="126"/>
      <c r="H230" s="160"/>
      <c r="I230" s="160"/>
    </row>
    <row r="231" spans="1:9" s="127" customFormat="1">
      <c r="A231" s="123"/>
      <c r="B231" s="41"/>
      <c r="C231" s="130"/>
      <c r="D231" s="131"/>
      <c r="F231" s="131"/>
      <c r="G231" s="126"/>
      <c r="H231" s="160"/>
      <c r="I231" s="160"/>
    </row>
    <row r="232" spans="1:9" s="127" customFormat="1">
      <c r="A232" s="123"/>
      <c r="B232" s="41"/>
      <c r="C232" s="130"/>
      <c r="D232" s="131"/>
      <c r="F232" s="131"/>
      <c r="G232" s="126"/>
      <c r="H232" s="160"/>
      <c r="I232" s="160"/>
    </row>
    <row r="233" spans="1:9" s="127" customFormat="1">
      <c r="A233" s="123"/>
      <c r="B233" s="41"/>
      <c r="C233" s="128"/>
      <c r="D233" s="134"/>
      <c r="E233" s="135"/>
      <c r="F233" s="134"/>
      <c r="G233" s="126"/>
      <c r="H233" s="160"/>
      <c r="I233" s="160"/>
    </row>
    <row r="234" spans="1:9" s="127" customFormat="1">
      <c r="A234" s="123"/>
      <c r="B234" s="41"/>
      <c r="C234" s="128"/>
      <c r="D234" s="129"/>
      <c r="E234" s="126"/>
      <c r="F234" s="129"/>
      <c r="G234" s="126"/>
      <c r="H234" s="160"/>
      <c r="I234" s="160"/>
    </row>
    <row r="235" spans="1:9" s="127" customFormat="1">
      <c r="A235" s="123"/>
      <c r="B235" s="41"/>
      <c r="C235" s="128"/>
      <c r="D235" s="131"/>
      <c r="F235" s="131"/>
      <c r="G235" s="131"/>
      <c r="H235" s="160"/>
      <c r="I235" s="160"/>
    </row>
    <row r="236" spans="1:9" s="127" customFormat="1">
      <c r="A236" s="123"/>
      <c r="B236" s="41"/>
      <c r="C236" s="128"/>
      <c r="D236" s="131"/>
      <c r="F236" s="131"/>
      <c r="G236" s="131"/>
      <c r="H236" s="160"/>
      <c r="I236" s="160"/>
    </row>
    <row r="237" spans="1:9" s="127" customFormat="1">
      <c r="A237" s="123"/>
      <c r="B237" s="41"/>
      <c r="C237" s="128"/>
      <c r="D237" s="126"/>
      <c r="E237" s="126"/>
      <c r="F237" s="126"/>
      <c r="G237" s="131"/>
      <c r="H237" s="160"/>
      <c r="I237" s="160"/>
    </row>
    <row r="238" spans="1:9">
      <c r="C238" s="101"/>
    </row>
  </sheetData>
  <autoFilter ref="A17:G226">
    <filterColumn colId="2"/>
  </autoFilter>
  <mergeCells count="3">
    <mergeCell ref="A1:G1"/>
    <mergeCell ref="A2:G2"/>
    <mergeCell ref="A8:G8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59" fitToHeight="6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14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Dem4</vt:lpstr>
      <vt:lpstr>'Dem4'!coop</vt:lpstr>
      <vt:lpstr>'Dem4'!coopcap</vt:lpstr>
      <vt:lpstr>'Dem4'!cooperation</vt:lpstr>
      <vt:lpstr>'Dem4'!Print_Area</vt:lpstr>
      <vt:lpstr>'Dem4'!Print_Titles</vt:lpstr>
      <vt:lpstr>'Dem4'!summary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Additional Director</cp:lastModifiedBy>
  <cp:lastPrinted>2026-07-20T10:14:48Z</cp:lastPrinted>
  <dcterms:created xsi:type="dcterms:W3CDTF">2004-06-02T16:07:31Z</dcterms:created>
  <dcterms:modified xsi:type="dcterms:W3CDTF">2026-07-29T10:27:39Z</dcterms:modified>
</cp:coreProperties>
</file>