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5365" windowHeight="14370"/>
  </bookViews>
  <sheets>
    <sheet name="dem43" sheetId="4" r:id="rId1"/>
  </sheets>
  <definedNames>
    <definedName name="_xlnm._FilterDatabase" localSheetId="0" hidden="1">'dem43'!$A$17:$G$562</definedName>
    <definedName name="_Regression_Int" localSheetId="0" hidden="1">1</definedName>
    <definedName name="ah" localSheetId="0">'dem43'!#REF!</definedName>
    <definedName name="are" localSheetId="0">'dem43'!#REF!</definedName>
    <definedName name="cad" localSheetId="0">'dem43'!#REF!</definedName>
    <definedName name="CH" localSheetId="0">'dem43'!#REF!</definedName>
    <definedName name="compen" localSheetId="0">'dem43'!$D$458:$G$458</definedName>
    <definedName name="coop" localSheetId="0">'dem43'!#REF!</definedName>
    <definedName name="dd" localSheetId="0">'dem43'!#REF!</definedName>
    <definedName name="edu" localSheetId="0">'dem43'!#REF!</definedName>
    <definedName name="election" localSheetId="0">'dem43'!$D$60:$G$60</definedName>
    <definedName name="fish" localSheetId="0">'dem43'!#REF!</definedName>
    <definedName name="flood" localSheetId="0">'dem43'!#REF!</definedName>
    <definedName name="forest" localSheetId="0">'dem43'!#REF!</definedName>
    <definedName name="housing" localSheetId="0">'dem43'!#REF!</definedName>
    <definedName name="housingcap" localSheetId="0">'dem43'!#REF!</definedName>
    <definedName name="ind" localSheetId="0">'dem43'!#REF!</definedName>
    <definedName name="labour" localSheetId="0">'dem43'!#REF!</definedName>
    <definedName name="lr" localSheetId="0">'dem43'!#REF!</definedName>
    <definedName name="med" localSheetId="0">'dem43'!#REF!</definedName>
    <definedName name="mi" localSheetId="0">'dem43'!#REF!</definedName>
    <definedName name="ncse" localSheetId="0">'dem43'!#REF!</definedName>
    <definedName name="np" localSheetId="0">'dem43'!#REF!</definedName>
    <definedName name="nutrition" localSheetId="0">'dem43'!#REF!</definedName>
    <definedName name="oap" localSheetId="0">'dem43'!#REF!</definedName>
    <definedName name="ordp" localSheetId="0">'dem43'!$D$385:$G$385</definedName>
    <definedName name="ordpcap" localSheetId="0">'dem43'!#REF!</definedName>
    <definedName name="ordprec" localSheetId="0">'dem43'!#REF!</definedName>
    <definedName name="power" localSheetId="0">'dem43'!#REF!</definedName>
    <definedName name="_xlnm.Print_Area" localSheetId="0">'dem43'!$A$1:$G$562</definedName>
    <definedName name="_xlnm.Print_Titles" localSheetId="0">'dem43'!$14:$17</definedName>
    <definedName name="rb" localSheetId="0">'dem43'!#REF!</definedName>
    <definedName name="rbcap" localSheetId="0">'dem43'!#REF!</definedName>
    <definedName name="rbrec" localSheetId="0">'dem43'!#REF!</definedName>
    <definedName name="re" localSheetId="0">'dem43'!#REF!</definedName>
    <definedName name="revise" localSheetId="0">'dem43'!#REF!</definedName>
    <definedName name="roads" localSheetId="0">'dem43'!#REF!</definedName>
    <definedName name="ruralEmp" localSheetId="0">'dem43'!#REF!</definedName>
    <definedName name="sc" localSheetId="0">'dem43'!#REF!</definedName>
    <definedName name="scst" localSheetId="0">'dem43'!#REF!</definedName>
    <definedName name="spfrd" localSheetId="0">'dem43'!#REF!</definedName>
    <definedName name="sports" localSheetId="0">'dem43'!#REF!</definedName>
    <definedName name="spprg" localSheetId="0">'dem43'!#REF!</definedName>
    <definedName name="spProg" localSheetId="0">'dem43'!#REF!</definedName>
    <definedName name="sss" localSheetId="0">'dem43'!#REF!</definedName>
    <definedName name="ssw" localSheetId="0">'dem43'!#REF!</definedName>
    <definedName name="summary" localSheetId="0">'dem43'!#REF!</definedName>
    <definedName name="swc" localSheetId="0">'dem43'!#REF!</definedName>
    <definedName name="tourism" localSheetId="0">'dem43'!#REF!</definedName>
    <definedName name="Voted" localSheetId="0">'dem43'!$C$11:$F$11</definedName>
    <definedName name="vsi" localSheetId="0">'dem43'!#REF!</definedName>
    <definedName name="water" localSheetId="0">'dem43'!#REF!</definedName>
    <definedName name="Z_239EE218_578E_4317_BEED_14D5D7089E27_.wvu.Cols" localSheetId="0" hidden="1">'dem43'!#REF!</definedName>
    <definedName name="Z_239EE218_578E_4317_BEED_14D5D7089E27_.wvu.FilterData" localSheetId="0" hidden="1">'dem43'!$A$1:$G$18</definedName>
    <definedName name="Z_239EE218_578E_4317_BEED_14D5D7089E27_.wvu.PrintArea" localSheetId="0" hidden="1">'dem43'!$A$1:$G$18</definedName>
    <definedName name="Z_239EE218_578E_4317_BEED_14D5D7089E27_.wvu.PrintTitles" localSheetId="0" hidden="1">'dem43'!$14:$17</definedName>
    <definedName name="Z_302A3EA3_AE96_11D5_A646_0050BA3D7AFD_.wvu.Cols" localSheetId="0" hidden="1">'dem43'!#REF!</definedName>
    <definedName name="Z_302A3EA3_AE96_11D5_A646_0050BA3D7AFD_.wvu.FilterData" localSheetId="0" hidden="1">'dem43'!$A$1:$G$18</definedName>
    <definedName name="Z_302A3EA3_AE96_11D5_A646_0050BA3D7AFD_.wvu.PrintArea" localSheetId="0" hidden="1">'dem43'!$A$1:$G$18</definedName>
    <definedName name="Z_302A3EA3_AE96_11D5_A646_0050BA3D7AFD_.wvu.PrintTitles" localSheetId="0" hidden="1">'dem43'!$14:$17</definedName>
    <definedName name="Z_36DBA021_0ECB_11D4_8064_004005726899_.wvu.Cols" localSheetId="0" hidden="1">'dem43'!#REF!</definedName>
    <definedName name="Z_36DBA021_0ECB_11D4_8064_004005726899_.wvu.FilterData" localSheetId="0" hidden="1">'dem43'!$C$18:$C$18</definedName>
    <definedName name="Z_36DBA021_0ECB_11D4_8064_004005726899_.wvu.PrintTitles" localSheetId="0" hidden="1">'dem43'!$14:$17</definedName>
    <definedName name="Z_93EBE921_AE91_11D5_8685_004005726899_.wvu.Cols" localSheetId="0" hidden="1">'dem43'!#REF!</definedName>
    <definedName name="Z_93EBE921_AE91_11D5_8685_004005726899_.wvu.FilterData" localSheetId="0" hidden="1">'dem43'!$C$18:$C$18</definedName>
    <definedName name="Z_93EBE921_AE91_11D5_8685_004005726899_.wvu.PrintArea" localSheetId="0" hidden="1">'dem43'!$A$1:$G$18</definedName>
    <definedName name="Z_93EBE921_AE91_11D5_8685_004005726899_.wvu.PrintTitles" localSheetId="0" hidden="1">'dem43'!$14:$17</definedName>
    <definedName name="Z_94DA79C1_0FDE_11D5_9579_000021DAEEA2_.wvu.Cols" localSheetId="0" hidden="1">'dem43'!#REF!</definedName>
    <definedName name="Z_94DA79C1_0FDE_11D5_9579_000021DAEEA2_.wvu.FilterData" localSheetId="0" hidden="1">'dem43'!$C$18:$C$18</definedName>
    <definedName name="Z_94DA79C1_0FDE_11D5_9579_000021DAEEA2_.wvu.PrintArea" localSheetId="0" hidden="1">'dem43'!$A$1:$G$18</definedName>
    <definedName name="Z_94DA79C1_0FDE_11D5_9579_000021DAEEA2_.wvu.PrintTitles" localSheetId="0" hidden="1">'dem43'!$14:$17</definedName>
    <definedName name="Z_B4CB0970_161F_11D5_8064_004005726899_.wvu.FilterData" localSheetId="0" hidden="1">'dem43'!$C$18:$C$18</definedName>
    <definedName name="Z_B4CB0976_161F_11D5_8064_004005726899_.wvu.FilterData" localSheetId="0" hidden="1">'dem43'!$C$18:$C$18</definedName>
    <definedName name="Z_B4CB0978_161F_11D5_8064_004005726899_.wvu.FilterData" localSheetId="0" hidden="1">'dem43'!$C$18:$C$18</definedName>
    <definedName name="Z_B4CB099E_161F_11D5_8064_004005726899_.wvu.FilterData" localSheetId="0" hidden="1">'dem43'!$C$18:$C$18</definedName>
    <definedName name="Z_C868F8C3_16D7_11D5_A68D_81D6213F5331_.wvu.Cols" localSheetId="0" hidden="1">'dem43'!#REF!</definedName>
    <definedName name="Z_C868F8C3_16D7_11D5_A68D_81D6213F5331_.wvu.FilterData" localSheetId="0" hidden="1">'dem43'!$C$18:$C$18</definedName>
    <definedName name="Z_C868F8C3_16D7_11D5_A68D_81D6213F5331_.wvu.PrintTitles" localSheetId="0" hidden="1">'dem43'!$14:$17</definedName>
    <definedName name="Z_E5DF37BD_125C_11D5_8DC4_D0F5D88B3549_.wvu.Cols" localSheetId="0" hidden="1">'dem43'!#REF!</definedName>
    <definedName name="Z_E5DF37BD_125C_11D5_8DC4_D0F5D88B3549_.wvu.FilterData" localSheetId="0" hidden="1">'dem43'!$C$18:$C$18</definedName>
    <definedName name="Z_E5DF37BD_125C_11D5_8DC4_D0F5D88B3549_.wvu.PrintArea" localSheetId="0" hidden="1">'dem43'!$A$1:$G$18</definedName>
    <definedName name="Z_E5DF37BD_125C_11D5_8DC4_D0F5D88B3549_.wvu.PrintTitles" localSheetId="0" hidden="1">'dem43'!$14:$17</definedName>
    <definedName name="Z_ED6647A4_1622_11D5_96DF_000021E43CDF_.wvu.PrintArea" localSheetId="0" hidden="1">'dem43'!$A$1:$G$18</definedName>
    <definedName name="Z_F8ADACC1_164E_11D6_B603_000021DAEEA2_.wvu.Cols" localSheetId="0" hidden="1">'dem43'!#REF!</definedName>
    <definedName name="Z_F8ADACC1_164E_11D6_B603_000021DAEEA2_.wvu.FilterData" localSheetId="0" hidden="1">'dem43'!$C$18:$C$18</definedName>
    <definedName name="Z_F8ADACC1_164E_11D6_B603_000021DAEEA2_.wvu.PrintArea" localSheetId="0" hidden="1">'dem43'!$A$1:$G$18</definedName>
    <definedName name="Z_F8ADACC1_164E_11D6_B603_000021DAEEA2_.wvu.PrintTitles" localSheetId="0" hidden="1">'dem43'!$14:$17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2" i="4"/>
  <c r="E532"/>
  <c r="D532"/>
  <c r="G532"/>
  <c r="F528"/>
  <c r="E528"/>
  <c r="D528"/>
  <c r="G528"/>
  <c r="F524"/>
  <c r="E524"/>
  <c r="D524"/>
  <c r="G524"/>
  <c r="F520"/>
  <c r="E520"/>
  <c r="D520"/>
  <c r="G520"/>
  <c r="F516"/>
  <c r="E516"/>
  <c r="D516"/>
  <c r="G516"/>
  <c r="F512"/>
  <c r="E512"/>
  <c r="D512"/>
  <c r="G512"/>
  <c r="F508"/>
  <c r="E508"/>
  <c r="D508"/>
  <c r="G508"/>
  <c r="F504"/>
  <c r="E504"/>
  <c r="D504"/>
  <c r="G504"/>
  <c r="F500"/>
  <c r="E500"/>
  <c r="D500"/>
  <c r="G500"/>
  <c r="F496"/>
  <c r="E496"/>
  <c r="D496"/>
  <c r="G496"/>
  <c r="F167" l="1"/>
  <c r="E167"/>
  <c r="D167"/>
  <c r="G167"/>
  <c r="D359" l="1"/>
  <c r="F359"/>
  <c r="E359"/>
  <c r="G359"/>
  <c r="F209"/>
  <c r="E209"/>
  <c r="D209"/>
  <c r="G209"/>
  <c r="E488"/>
  <c r="F488"/>
  <c r="D488"/>
  <c r="G488" l="1"/>
  <c r="E492"/>
  <c r="F492"/>
  <c r="D492"/>
  <c r="G492"/>
  <c r="F455"/>
  <c r="E455"/>
  <c r="D455"/>
  <c r="G455"/>
  <c r="E451"/>
  <c r="F451"/>
  <c r="D451"/>
  <c r="G451"/>
  <c r="D481"/>
  <c r="F555"/>
  <c r="E555"/>
  <c r="D555"/>
  <c r="G555"/>
  <c r="F551"/>
  <c r="E551"/>
  <c r="D551"/>
  <c r="G551"/>
  <c r="F543"/>
  <c r="E543"/>
  <c r="D543"/>
  <c r="G543"/>
  <c r="F539"/>
  <c r="E539"/>
  <c r="D539"/>
  <c r="G539"/>
  <c r="E477"/>
  <c r="F477"/>
  <c r="D477"/>
  <c r="F481"/>
  <c r="E481"/>
  <c r="G481"/>
  <c r="G477"/>
  <c r="G482" l="1"/>
  <c r="G533" s="1"/>
  <c r="D482"/>
  <c r="D533" s="1"/>
  <c r="F456"/>
  <c r="G456"/>
  <c r="D456"/>
  <c r="D544"/>
  <c r="D545" s="1"/>
  <c r="E456"/>
  <c r="E482"/>
  <c r="E533" s="1"/>
  <c r="G556"/>
  <c r="G557" s="1"/>
  <c r="F482"/>
  <c r="F533" s="1"/>
  <c r="F544"/>
  <c r="F545" s="1"/>
  <c r="E556"/>
  <c r="E557" s="1"/>
  <c r="D556"/>
  <c r="D557" s="1"/>
  <c r="G544"/>
  <c r="G545" s="1"/>
  <c r="F556"/>
  <c r="F557" s="1"/>
  <c r="E544"/>
  <c r="E545" s="1"/>
  <c r="F350"/>
  <c r="E350"/>
  <c r="D350"/>
  <c r="G350"/>
  <c r="F346"/>
  <c r="E346"/>
  <c r="D346"/>
  <c r="G346"/>
  <c r="F342"/>
  <c r="E342"/>
  <c r="D342"/>
  <c r="G342"/>
  <c r="F338"/>
  <c r="E338"/>
  <c r="D338"/>
  <c r="G338"/>
  <c r="F334"/>
  <c r="E334"/>
  <c r="D334"/>
  <c r="G334"/>
  <c r="F330"/>
  <c r="E330"/>
  <c r="D330"/>
  <c r="G330"/>
  <c r="F326"/>
  <c r="E326"/>
  <c r="D326"/>
  <c r="G326"/>
  <c r="F322"/>
  <c r="E322"/>
  <c r="D322"/>
  <c r="G322"/>
  <c r="F318"/>
  <c r="E318"/>
  <c r="D318"/>
  <c r="G318"/>
  <c r="F314"/>
  <c r="E314"/>
  <c r="D314"/>
  <c r="G314"/>
  <c r="F310"/>
  <c r="E310"/>
  <c r="D310"/>
  <c r="G310"/>
  <c r="F306"/>
  <c r="E306"/>
  <c r="D306"/>
  <c r="G306"/>
  <c r="F302"/>
  <c r="E302"/>
  <c r="D302"/>
  <c r="G302"/>
  <c r="F298"/>
  <c r="E298"/>
  <c r="D298"/>
  <c r="G298"/>
  <c r="F294"/>
  <c r="E294"/>
  <c r="D294"/>
  <c r="G294"/>
  <c r="F290"/>
  <c r="E290"/>
  <c r="D290"/>
  <c r="G290"/>
  <c r="F286"/>
  <c r="E286"/>
  <c r="D286"/>
  <c r="G286"/>
  <c r="F282"/>
  <c r="E282"/>
  <c r="D282"/>
  <c r="G282"/>
  <c r="F278"/>
  <c r="E278"/>
  <c r="D278"/>
  <c r="G278"/>
  <c r="F274"/>
  <c r="E274"/>
  <c r="D274"/>
  <c r="G274"/>
  <c r="F270"/>
  <c r="E270"/>
  <c r="D270"/>
  <c r="G270"/>
  <c r="F266"/>
  <c r="E266"/>
  <c r="D266"/>
  <c r="G266"/>
  <c r="F262"/>
  <c r="E262"/>
  <c r="D262"/>
  <c r="G262"/>
  <c r="F258"/>
  <c r="E258"/>
  <c r="D258"/>
  <c r="G258"/>
  <c r="F254"/>
  <c r="E254"/>
  <c r="D254"/>
  <c r="G254"/>
  <c r="F250"/>
  <c r="E250"/>
  <c r="D250"/>
  <c r="G250"/>
  <c r="F246"/>
  <c r="E246"/>
  <c r="D246"/>
  <c r="G246"/>
  <c r="F242"/>
  <c r="E242"/>
  <c r="D242"/>
  <c r="G242"/>
  <c r="F238"/>
  <c r="E238"/>
  <c r="D238"/>
  <c r="G238"/>
  <c r="F234"/>
  <c r="E234"/>
  <c r="D234"/>
  <c r="G234"/>
  <c r="F230"/>
  <c r="E230"/>
  <c r="D230"/>
  <c r="G230"/>
  <c r="F226"/>
  <c r="E226"/>
  <c r="D226"/>
  <c r="G226"/>
  <c r="F222"/>
  <c r="E222"/>
  <c r="D222"/>
  <c r="G222"/>
  <c r="E218"/>
  <c r="F218"/>
  <c r="D218"/>
  <c r="G218"/>
  <c r="G558" l="1"/>
  <c r="D558"/>
  <c r="F558"/>
  <c r="E558"/>
  <c r="F351"/>
  <c r="E351"/>
  <c r="D351"/>
  <c r="G196"/>
  <c r="G192"/>
  <c r="G188"/>
  <c r="G184"/>
  <c r="G180"/>
  <c r="G176"/>
  <c r="E196"/>
  <c r="F196"/>
  <c r="E192"/>
  <c r="F192"/>
  <c r="E188"/>
  <c r="F188"/>
  <c r="D196"/>
  <c r="D192"/>
  <c r="D188"/>
  <c r="E184"/>
  <c r="F184"/>
  <c r="D184"/>
  <c r="E180"/>
  <c r="F180"/>
  <c r="D180"/>
  <c r="E176"/>
  <c r="F176"/>
  <c r="D176"/>
  <c r="F414"/>
  <c r="F66"/>
  <c r="F67" s="1"/>
  <c r="E66"/>
  <c r="E67" s="1"/>
  <c r="D66"/>
  <c r="D67" s="1"/>
  <c r="G66"/>
  <c r="G67" s="1"/>
  <c r="F382"/>
  <c r="E382"/>
  <c r="D382"/>
  <c r="G382"/>
  <c r="F378"/>
  <c r="E378"/>
  <c r="D378"/>
  <c r="G378"/>
  <c r="F370"/>
  <c r="E370"/>
  <c r="D370"/>
  <c r="G370"/>
  <c r="F366"/>
  <c r="E366"/>
  <c r="D366"/>
  <c r="G366"/>
  <c r="F162"/>
  <c r="E162"/>
  <c r="D162"/>
  <c r="G162"/>
  <c r="E158"/>
  <c r="F158"/>
  <c r="D158"/>
  <c r="G158"/>
  <c r="D197" l="1"/>
  <c r="F197"/>
  <c r="E197"/>
  <c r="F383"/>
  <c r="F384" s="1"/>
  <c r="D371"/>
  <c r="D372" s="1"/>
  <c r="D383"/>
  <c r="D384" s="1"/>
  <c r="F163"/>
  <c r="F371"/>
  <c r="F372" s="1"/>
  <c r="D163"/>
  <c r="G371"/>
  <c r="G372" s="1"/>
  <c r="E371"/>
  <c r="E372" s="1"/>
  <c r="G163"/>
  <c r="E163"/>
  <c r="E383"/>
  <c r="E384" s="1"/>
  <c r="G383"/>
  <c r="G384" s="1"/>
  <c r="F390" l="1"/>
  <c r="F392" s="1"/>
  <c r="F57"/>
  <c r="F58" s="1"/>
  <c r="F30"/>
  <c r="F38" s="1"/>
  <c r="F39" s="1"/>
  <c r="D354"/>
  <c r="D355" s="1"/>
  <c r="D360" s="1"/>
  <c r="D137"/>
  <c r="D114"/>
  <c r="D124"/>
  <c r="D146"/>
  <c r="F441"/>
  <c r="F437"/>
  <c r="F427"/>
  <c r="F423"/>
  <c r="F419"/>
  <c r="F415"/>
  <c r="F205"/>
  <c r="F201"/>
  <c r="F93"/>
  <c r="F101" s="1"/>
  <c r="F109" s="1"/>
  <c r="F85"/>
  <c r="F53"/>
  <c r="F468"/>
  <c r="F469" s="1"/>
  <c r="F470" s="1"/>
  <c r="F559" s="1"/>
  <c r="E468"/>
  <c r="E469" s="1"/>
  <c r="E470" s="1"/>
  <c r="E559" s="1"/>
  <c r="D468"/>
  <c r="D469" s="1"/>
  <c r="D470" s="1"/>
  <c r="D559" s="1"/>
  <c r="F446"/>
  <c r="E446"/>
  <c r="D446"/>
  <c r="E441"/>
  <c r="D441"/>
  <c r="E437"/>
  <c r="D437"/>
  <c r="F431"/>
  <c r="E431"/>
  <c r="D431"/>
  <c r="E427"/>
  <c r="D427"/>
  <c r="E423"/>
  <c r="D423"/>
  <c r="E419"/>
  <c r="D419"/>
  <c r="E415"/>
  <c r="D415"/>
  <c r="F410"/>
  <c r="E410"/>
  <c r="D410"/>
  <c r="F406"/>
  <c r="E406"/>
  <c r="D406"/>
  <c r="F402"/>
  <c r="E402"/>
  <c r="D402"/>
  <c r="F397"/>
  <c r="E397"/>
  <c r="D397"/>
  <c r="E392"/>
  <c r="D392"/>
  <c r="F355"/>
  <c r="F360" s="1"/>
  <c r="E355"/>
  <c r="E360" s="1"/>
  <c r="E205"/>
  <c r="D205"/>
  <c r="E201"/>
  <c r="D201"/>
  <c r="E85"/>
  <c r="E93" s="1"/>
  <c r="E101" s="1"/>
  <c r="E109" s="1"/>
  <c r="D85"/>
  <c r="D93" s="1"/>
  <c r="D101" s="1"/>
  <c r="D109" s="1"/>
  <c r="E58"/>
  <c r="D58"/>
  <c r="E53"/>
  <c r="D53"/>
  <c r="F46"/>
  <c r="F47" s="1"/>
  <c r="E46"/>
  <c r="E47" s="1"/>
  <c r="D46"/>
  <c r="D47" s="1"/>
  <c r="E38"/>
  <c r="E39" s="1"/>
  <c r="D38"/>
  <c r="D39" s="1"/>
  <c r="E210" l="1"/>
  <c r="F210"/>
  <c r="D210"/>
  <c r="F120"/>
  <c r="F131" s="1"/>
  <c r="F142" s="1"/>
  <c r="F153" s="1"/>
  <c r="F168" s="1"/>
  <c r="E120"/>
  <c r="E131" s="1"/>
  <c r="E142" s="1"/>
  <c r="E153" s="1"/>
  <c r="E168" s="1"/>
  <c r="D120"/>
  <c r="D131" s="1"/>
  <c r="D142" s="1"/>
  <c r="D153" s="1"/>
  <c r="D168" s="1"/>
  <c r="D59"/>
  <c r="D60" s="1"/>
  <c r="F432"/>
  <c r="E442"/>
  <c r="D442"/>
  <c r="F59"/>
  <c r="F60" s="1"/>
  <c r="D432"/>
  <c r="E432"/>
  <c r="E59"/>
  <c r="E60" s="1"/>
  <c r="F442"/>
  <c r="D457" l="1"/>
  <c r="D458" s="1"/>
  <c r="E457"/>
  <c r="E458" s="1"/>
  <c r="F457"/>
  <c r="F458" s="1"/>
  <c r="F385"/>
  <c r="E385"/>
  <c r="D385"/>
  <c r="E459" l="1"/>
  <c r="E560" s="1"/>
  <c r="F459"/>
  <c r="F560" s="1"/>
  <c r="D459"/>
  <c r="D560" s="1"/>
  <c r="G446"/>
  <c r="G441"/>
  <c r="G437"/>
  <c r="G431"/>
  <c r="G427"/>
  <c r="G423"/>
  <c r="G419"/>
  <c r="G415"/>
  <c r="G410"/>
  <c r="G406"/>
  <c r="G355"/>
  <c r="G351"/>
  <c r="G205"/>
  <c r="G201"/>
  <c r="G360" l="1"/>
  <c r="G197"/>
  <c r="G210" s="1"/>
  <c r="G58"/>
  <c r="G397"/>
  <c r="G38"/>
  <c r="G39" s="1"/>
  <c r="G46"/>
  <c r="G47" s="1"/>
  <c r="G442"/>
  <c r="G53"/>
  <c r="G85"/>
  <c r="G93" s="1"/>
  <c r="G101" s="1"/>
  <c r="G109" s="1"/>
  <c r="G392"/>
  <c r="G402"/>
  <c r="G432"/>
  <c r="G468"/>
  <c r="G469" s="1"/>
  <c r="G470" s="1"/>
  <c r="G559" s="1"/>
  <c r="G457" l="1"/>
  <c r="G458" s="1"/>
  <c r="G120"/>
  <c r="G131" s="1"/>
  <c r="G142" s="1"/>
  <c r="G153" s="1"/>
  <c r="G168" s="1"/>
  <c r="G59"/>
  <c r="G60" s="1"/>
  <c r="G385" l="1"/>
  <c r="G459" s="1"/>
  <c r="G560" s="1"/>
  <c r="E11" l="1"/>
  <c r="D11" l="1"/>
  <c r="F11" l="1"/>
</calcChain>
</file>

<file path=xl/sharedStrings.xml><?xml version="1.0" encoding="utf-8"?>
<sst xmlns="http://schemas.openxmlformats.org/spreadsheetml/2006/main" count="794" uniqueCount="329">
  <si>
    <t>Other Rural Development Programme</t>
  </si>
  <si>
    <t>Voted</t>
  </si>
  <si>
    <t>Major /Sub-Major/Minor/Sub/Detailed Heads</t>
  </si>
  <si>
    <t>Total</t>
  </si>
  <si>
    <t>REVENUE SECTION</t>
  </si>
  <si>
    <t>M.H.</t>
  </si>
  <si>
    <t>Assistance to Gram Panchayats</t>
  </si>
  <si>
    <t>II. Details of the estimates and the heads under which this grant will be accounted for:</t>
  </si>
  <si>
    <t>Revenue</t>
  </si>
  <si>
    <t>Capital</t>
  </si>
  <si>
    <t>A -General Services (a) Organs of State</t>
  </si>
  <si>
    <t>Election</t>
  </si>
  <si>
    <t>Election Commission</t>
  </si>
  <si>
    <t>State Election Commission</t>
  </si>
  <si>
    <t>60.00.01</t>
  </si>
  <si>
    <t>Salaries</t>
  </si>
  <si>
    <t>60.00.11</t>
  </si>
  <si>
    <t>60.00.13</t>
  </si>
  <si>
    <t>Office Expenses</t>
  </si>
  <si>
    <t>60.00.16</t>
  </si>
  <si>
    <t>Publications</t>
  </si>
  <si>
    <t>Charges for Conduct of Election to Panchayats/ Local Bodies</t>
  </si>
  <si>
    <t>Conduct of Election to Panchayat</t>
  </si>
  <si>
    <t>61.00.11</t>
  </si>
  <si>
    <t>62.00.11</t>
  </si>
  <si>
    <t>Head Office Establishment</t>
  </si>
  <si>
    <t>Panchayati Raj</t>
  </si>
  <si>
    <t>00.44.01</t>
  </si>
  <si>
    <t>00.44.11</t>
  </si>
  <si>
    <t>00.44.13</t>
  </si>
  <si>
    <t>00.46.01</t>
  </si>
  <si>
    <t>00.46.11</t>
  </si>
  <si>
    <t>00.46.13</t>
  </si>
  <si>
    <t>00.47.01</t>
  </si>
  <si>
    <t>00.47.11</t>
  </si>
  <si>
    <t>00.47.13</t>
  </si>
  <si>
    <t>00.48.01</t>
  </si>
  <si>
    <t>00.48.11</t>
  </si>
  <si>
    <t>00.48.13</t>
  </si>
  <si>
    <t>Grants to Zilla Parishads for Administrative Expenses</t>
  </si>
  <si>
    <t>Grants to Gram  Panchayats for Administrative Expenses</t>
  </si>
  <si>
    <t>Grants to Gram Panchayats for Administrative Expenses</t>
  </si>
  <si>
    <t>Compensation and Assignments to Local Bodies and Panchayati Raj Institutions</t>
  </si>
  <si>
    <t>Zilla Panchayat</t>
  </si>
  <si>
    <t>Gram Panchayat</t>
  </si>
  <si>
    <t>Other Miscellaneous Compensations and Assignments</t>
  </si>
  <si>
    <t>D. Grants-In-Aid and Contributions</t>
  </si>
  <si>
    <t>(In Thousands of Rupees)</t>
  </si>
  <si>
    <t>Discretionary Grant to Zilla Panchayats</t>
  </si>
  <si>
    <t>Conduct of Election to Municipal Bodies</t>
  </si>
  <si>
    <t>C. Economic services, (b) Rural Development</t>
  </si>
  <si>
    <t>00.69.01</t>
  </si>
  <si>
    <t>00.69.11</t>
  </si>
  <si>
    <t>00.69.13</t>
  </si>
  <si>
    <t>00.70.01</t>
  </si>
  <si>
    <t>00.70.11</t>
  </si>
  <si>
    <t>00.70.13</t>
  </si>
  <si>
    <t>00.71.01</t>
  </si>
  <si>
    <t>00.71.11</t>
  </si>
  <si>
    <t>00.71.13</t>
  </si>
  <si>
    <t>00.72.01</t>
  </si>
  <si>
    <t>00.72.11</t>
  </si>
  <si>
    <t>00.72.13</t>
  </si>
  <si>
    <t>ADC (Development) Soreng</t>
  </si>
  <si>
    <t>ADC (Development) Ravangla</t>
  </si>
  <si>
    <t>ADC (Development) Pakyong</t>
  </si>
  <si>
    <t>ADC (Development) Chungthang</t>
  </si>
  <si>
    <t>61.00.36</t>
  </si>
  <si>
    <t>Local Area Development Fund for Adhakshya and Upadhakshya</t>
  </si>
  <si>
    <t>Preparation &amp; Printing Electoral Rolls</t>
  </si>
  <si>
    <t>Assistance to Zilla Parishads / District Level Panchayats</t>
  </si>
  <si>
    <t>00.101</t>
  </si>
  <si>
    <t>Discretionary Grant to Gram Panchayats</t>
  </si>
  <si>
    <t>60.00.02</t>
  </si>
  <si>
    <t>Wages</t>
  </si>
  <si>
    <t>00.69.02</t>
  </si>
  <si>
    <t>00.70.02</t>
  </si>
  <si>
    <t>00.71.02</t>
  </si>
  <si>
    <t>00.72.02</t>
  </si>
  <si>
    <t>Rec</t>
  </si>
  <si>
    <t>Other Rural Development Programme,00.911- Deduct recoveries of over payments</t>
  </si>
  <si>
    <t>Share of Net proceeds recommended by the 5th State Finance Commission</t>
  </si>
  <si>
    <t>State Level Capacity Building Fund recommended under 5th State Finance Commission</t>
  </si>
  <si>
    <t>State Capacity Building Fund</t>
  </si>
  <si>
    <t>Special Incentive Grant recommended under 5th State Finance Commission</t>
  </si>
  <si>
    <t>Basic Grant recommendation by 15th Finance Commission</t>
  </si>
  <si>
    <t>Tied Grant recommendation by 15th Finance Commission</t>
  </si>
  <si>
    <t>PANCHAYATI RAJ INSTITUTIONS</t>
  </si>
  <si>
    <t>DEMAND NO. 43</t>
  </si>
  <si>
    <t>Actuals</t>
  </si>
  <si>
    <t>80.00.71</t>
  </si>
  <si>
    <t>80.00.72</t>
  </si>
  <si>
    <t>81.00.71</t>
  </si>
  <si>
    <t>81.00.72</t>
  </si>
  <si>
    <t>82.00.71</t>
  </si>
  <si>
    <t>82.00.72</t>
  </si>
  <si>
    <t>83.00.71</t>
  </si>
  <si>
    <t>84.00.72</t>
  </si>
  <si>
    <t>Gyalshing District</t>
  </si>
  <si>
    <t>Mangan District</t>
  </si>
  <si>
    <t>Namchi District</t>
  </si>
  <si>
    <t>2024-25</t>
  </si>
  <si>
    <t>Medical Treatment</t>
  </si>
  <si>
    <t>Allowances</t>
  </si>
  <si>
    <t>Leave Travel Concession</t>
  </si>
  <si>
    <t>60.00.06</t>
  </si>
  <si>
    <t>60.00.07</t>
  </si>
  <si>
    <t>60.00.08</t>
  </si>
  <si>
    <t>Domestic Travel Expenses</t>
  </si>
  <si>
    <t>Foreign Travel Expenses</t>
  </si>
  <si>
    <t>60.00.12</t>
  </si>
  <si>
    <t>00.44.49</t>
  </si>
  <si>
    <t>Other Revenue Expenditure</t>
  </si>
  <si>
    <t>60.00.49</t>
  </si>
  <si>
    <t>61.00.49</t>
  </si>
  <si>
    <t>62.00.49</t>
  </si>
  <si>
    <t>00.44.06</t>
  </si>
  <si>
    <t>00.44.07</t>
  </si>
  <si>
    <t>00.46.06</t>
  </si>
  <si>
    <t>00.46.07</t>
  </si>
  <si>
    <t>00.47.06</t>
  </si>
  <si>
    <t>00.47.07</t>
  </si>
  <si>
    <t>00.48.06</t>
  </si>
  <si>
    <t>00.48.07</t>
  </si>
  <si>
    <t>00.69.06</t>
  </si>
  <si>
    <t>00.69.07</t>
  </si>
  <si>
    <t>00.70.06</t>
  </si>
  <si>
    <t>00.70.07</t>
  </si>
  <si>
    <t>00.71.06</t>
  </si>
  <si>
    <t>00.71.07</t>
  </si>
  <si>
    <t>00.72.06</t>
  </si>
  <si>
    <t>00.72.07</t>
  </si>
  <si>
    <t>60.00.14</t>
  </si>
  <si>
    <t>60.00.24</t>
  </si>
  <si>
    <t>Fuel and Lubricants</t>
  </si>
  <si>
    <t>60.00.29</t>
  </si>
  <si>
    <t>Repair and Maintenance</t>
  </si>
  <si>
    <t>Rent, Rates and Taxes for Land and Buildings</t>
  </si>
  <si>
    <t>Printing and Publications</t>
  </si>
  <si>
    <t>60.00.18</t>
  </si>
  <si>
    <t>Rent for others</t>
  </si>
  <si>
    <t>60.00.19</t>
  </si>
  <si>
    <t>Digital Equipments</t>
  </si>
  <si>
    <t>60.00.28</t>
  </si>
  <si>
    <t>Professional Services</t>
  </si>
  <si>
    <t>00.44.29</t>
  </si>
  <si>
    <t>00.44.26</t>
  </si>
  <si>
    <t>Advertising and Publicity</t>
  </si>
  <si>
    <t>00.44.19</t>
  </si>
  <si>
    <t>00.44.18</t>
  </si>
  <si>
    <t>Rent for Others</t>
  </si>
  <si>
    <t>00.44.16</t>
  </si>
  <si>
    <t>00.70.29</t>
  </si>
  <si>
    <t>00.70.24</t>
  </si>
  <si>
    <t>00.71.24</t>
  </si>
  <si>
    <t>00.71.29</t>
  </si>
  <si>
    <t>00.72.24</t>
  </si>
  <si>
    <t>00.72.29</t>
  </si>
  <si>
    <t>Grant in Aid Salaries</t>
  </si>
  <si>
    <t>CAPITAL SECTION</t>
  </si>
  <si>
    <t>Capital Outlay on Other Administrative Services</t>
  </si>
  <si>
    <t>60.00.71</t>
  </si>
  <si>
    <t>Information, Computer, Telecommunication (ICT) Equipments</t>
  </si>
  <si>
    <t>60.00.72</t>
  </si>
  <si>
    <t>Furniture and Fixtures</t>
  </si>
  <si>
    <t>63.00.49</t>
  </si>
  <si>
    <t>60.00.51</t>
  </si>
  <si>
    <t>Motor Vehicles</t>
  </si>
  <si>
    <t>2025-26</t>
  </si>
  <si>
    <t>2026-27</t>
  </si>
  <si>
    <t xml:space="preserve">A - Capital Account of General Services </t>
  </si>
  <si>
    <t>Capital Outlay on other Administrative Services</t>
  </si>
  <si>
    <t>Budget 
Estimate</t>
  </si>
  <si>
    <t xml:space="preserve"> Revised 
Estimate</t>
  </si>
  <si>
    <t>Share of Net proceeds recommended by the 6th State Finance Commission</t>
  </si>
  <si>
    <t>85.62.49</t>
  </si>
  <si>
    <t>Basic Grant to Gram Panchayat recommended by 6th SFC</t>
  </si>
  <si>
    <t>Basic Grant to Zilla Panchayat recommended by 6th SFC</t>
  </si>
  <si>
    <t>85.63.49</t>
  </si>
  <si>
    <t>Performance Grant to Gram Panchayat recommended by 6th SFC</t>
  </si>
  <si>
    <t>Performance Grant to Zilla Panchayat recommended by 6th SFC</t>
  </si>
  <si>
    <t>Minimum Assured Grant to Gram Panchayat recommended by 6th SFC</t>
  </si>
  <si>
    <t>85.66.49</t>
  </si>
  <si>
    <t>Digitization Grant for IT Infrastructure to be managed by the Directorate of Panchayat</t>
  </si>
  <si>
    <t>86.63.31</t>
  </si>
  <si>
    <t>Grant in Aid (General)</t>
  </si>
  <si>
    <t>Other Office Infrastructure including Office Furniture to be managed by the Directorate of Panchayat</t>
  </si>
  <si>
    <t>86.64.31</t>
  </si>
  <si>
    <t>State Capacity Building Fund as recommended under 6th State Finance Commission</t>
  </si>
  <si>
    <t>87.00.49</t>
  </si>
  <si>
    <t>Enabling Grant recommended by the 6th SFC</t>
  </si>
  <si>
    <t>85.64.49</t>
  </si>
  <si>
    <t>85.65.49</t>
  </si>
  <si>
    <t>00.69.24</t>
  </si>
  <si>
    <t>00.69.29</t>
  </si>
  <si>
    <t>I. Estimate of the amount required in the year ending 31st March, 2027 to defray the charges in respect of Panchayati Raj Institutions</t>
  </si>
  <si>
    <t>00.44.02</t>
  </si>
  <si>
    <t xml:space="preserve">Rashtriya Gram Swaraj Abhiyan (RGSA) </t>
  </si>
  <si>
    <t>Rashtriya Gram Swaraj Abhiyan (RGSA) 
(Central Share)</t>
  </si>
  <si>
    <t>Rashtriya Gram Swaraj Abhiyan (RGSA)
(State Share)</t>
  </si>
  <si>
    <t>39.50.49</t>
  </si>
  <si>
    <t>39.51.49</t>
  </si>
  <si>
    <t>Special Component Plan for Scheduled Castes</t>
  </si>
  <si>
    <t>Tribal Area Sub-plan</t>
  </si>
  <si>
    <t>Training</t>
  </si>
  <si>
    <t>Sikkim Institute of Rural Development</t>
  </si>
  <si>
    <t>63.00.36</t>
  </si>
  <si>
    <t>Gangtok District</t>
  </si>
  <si>
    <t>61.45.36</t>
  </si>
  <si>
    <t>61.46.36</t>
  </si>
  <si>
    <t>Namchi Distict</t>
  </si>
  <si>
    <t>Pakyong District</t>
  </si>
  <si>
    <t>Soreng District</t>
  </si>
  <si>
    <t>61.47.36</t>
  </si>
  <si>
    <t>61.48.36</t>
  </si>
  <si>
    <t>61.49.36</t>
  </si>
  <si>
    <t>61.50.36</t>
  </si>
  <si>
    <t>Rakdong- Tintek BAC</t>
  </si>
  <si>
    <t>61.10.36</t>
  </si>
  <si>
    <t>Khamdong BAC</t>
  </si>
  <si>
    <t>61.11.36</t>
  </si>
  <si>
    <t>61.12.36</t>
  </si>
  <si>
    <t>Martam BAC</t>
  </si>
  <si>
    <t>Ranka BAC</t>
  </si>
  <si>
    <t>61.13.36</t>
  </si>
  <si>
    <t>Nandok BAC</t>
  </si>
  <si>
    <t>61.14.36</t>
  </si>
  <si>
    <t>Gyalshing BAC</t>
  </si>
  <si>
    <t>61.15.36</t>
  </si>
  <si>
    <t>Chongrang BAC</t>
  </si>
  <si>
    <t>Yuksom BAC</t>
  </si>
  <si>
    <t>61.16.36</t>
  </si>
  <si>
    <t>61.17.36</t>
  </si>
  <si>
    <t>Dentam BAC</t>
  </si>
  <si>
    <t>61.18.36</t>
  </si>
  <si>
    <t>Hee Martam BAC</t>
  </si>
  <si>
    <t>61.19.36</t>
  </si>
  <si>
    <t>Kabi Tingda BAC</t>
  </si>
  <si>
    <t>61.20.36</t>
  </si>
  <si>
    <t>Mangan BAC</t>
  </si>
  <si>
    <t>61.21.36</t>
  </si>
  <si>
    <t>Chungthang BAC</t>
  </si>
  <si>
    <t>61.22.36</t>
  </si>
  <si>
    <t>Passingdong BAC</t>
  </si>
  <si>
    <t>61.23.36</t>
  </si>
  <si>
    <t>Yangang BAC</t>
  </si>
  <si>
    <t>61.24.36</t>
  </si>
  <si>
    <t>Temi BAC</t>
  </si>
  <si>
    <t>61.25.36</t>
  </si>
  <si>
    <t>Namthang BAC</t>
  </si>
  <si>
    <t>61.26.36</t>
  </si>
  <si>
    <t>Sumbuk BAC</t>
  </si>
  <si>
    <t>61.27.36</t>
  </si>
  <si>
    <t>Namchi BAC</t>
  </si>
  <si>
    <t>61.28.36</t>
  </si>
  <si>
    <t>Nandugaon BAC</t>
  </si>
  <si>
    <t>61.29.36</t>
  </si>
  <si>
    <t>Sikkip BAC</t>
  </si>
  <si>
    <t>Ravangla BAC</t>
  </si>
  <si>
    <t>61.31.36</t>
  </si>
  <si>
    <t>61.30.36</t>
  </si>
  <si>
    <t>Duga BAC</t>
  </si>
  <si>
    <t>61.32.36</t>
  </si>
  <si>
    <t>Pakyong BAC</t>
  </si>
  <si>
    <t>61.33.36</t>
  </si>
  <si>
    <t>Rhenock BAC</t>
  </si>
  <si>
    <t>61.34.36</t>
  </si>
  <si>
    <t>Regu BAC</t>
  </si>
  <si>
    <t>61.35.36</t>
  </si>
  <si>
    <t>Parakha BAC</t>
  </si>
  <si>
    <t>61.36.36</t>
  </si>
  <si>
    <t>Namcheybong BAC</t>
  </si>
  <si>
    <t>61.37.36</t>
  </si>
  <si>
    <t>Kaluk BAC</t>
  </si>
  <si>
    <t>61.38.36</t>
  </si>
  <si>
    <t>Mangalbarey BAC</t>
  </si>
  <si>
    <t>61.39.36</t>
  </si>
  <si>
    <t>61.40.36</t>
  </si>
  <si>
    <t>Baiguney BAC</t>
  </si>
  <si>
    <t>Chumbong BAC</t>
  </si>
  <si>
    <t>61.41.36</t>
  </si>
  <si>
    <t>Soreng BAC</t>
  </si>
  <si>
    <t>61.42.36</t>
  </si>
  <si>
    <t>Daramdin BAC</t>
  </si>
  <si>
    <t>61.43.36</t>
  </si>
  <si>
    <t>Capital Outlay on Rural Development Programmes</t>
  </si>
  <si>
    <t>39.50.60</t>
  </si>
  <si>
    <t>Other Capital Expenditure</t>
  </si>
  <si>
    <t>Rashtriya Gram Swaraj Abhiyan (RGSA)
(Central Share)</t>
  </si>
  <si>
    <t>39.51.60</t>
  </si>
  <si>
    <t>Basic Grant recommendation by 16th Finance Commission</t>
  </si>
  <si>
    <t>88.60.49</t>
  </si>
  <si>
    <t>88.61.49</t>
  </si>
  <si>
    <t>Buildings and Structures</t>
  </si>
  <si>
    <t>44.00.71</t>
  </si>
  <si>
    <t>Furniture and Fixture</t>
  </si>
  <si>
    <t>44.00.74</t>
  </si>
  <si>
    <t>00.44.27</t>
  </si>
  <si>
    <t>Minor Civil and Electric Works</t>
  </si>
  <si>
    <t>Honorarium to Zilla Panchayats</t>
  </si>
  <si>
    <t>64.00.49</t>
  </si>
  <si>
    <t>Honorarium to Gram Panchayats</t>
  </si>
  <si>
    <t>Emoluments of Chairpersons, Advisors &amp; OSDs</t>
  </si>
  <si>
    <t>60</t>
  </si>
  <si>
    <t>Construction of Gram Prasasan Kendras (Sanction 2025-26)</t>
  </si>
  <si>
    <t>Construction of GPK at Mangmoo GPU under Gyalshing District</t>
  </si>
  <si>
    <t>Construction of Panchayat Ghar at Gelling- Baiguney GPU under Soreng District</t>
  </si>
  <si>
    <t>Construction of GPK at Sankhu GPU under Gyalshing District</t>
  </si>
  <si>
    <t>Construction of GPK at Suldung Kamling at Rinchenpong under Soreng District</t>
  </si>
  <si>
    <t>Construction of GPK at Singling GPU under Soreng District</t>
  </si>
  <si>
    <t>Construction of GPK at Malbasey GPU under Soreng District</t>
  </si>
  <si>
    <t>Construction of GPK at West Panden GPU under Pakyong District</t>
  </si>
  <si>
    <t>Construction of GPK at Kyongnosla GPU under Gangtok District</t>
  </si>
  <si>
    <t>Repair of Various Gram Prasasan Kendras</t>
  </si>
  <si>
    <t>Vertical Extension of Parengaon GPK at Rinchenpong, Soreng District</t>
  </si>
  <si>
    <t>51.00.52</t>
  </si>
  <si>
    <t>52.00.52</t>
  </si>
  <si>
    <t>53.00.52</t>
  </si>
  <si>
    <t>54.00.52</t>
  </si>
  <si>
    <t>55.00.52</t>
  </si>
  <si>
    <t>56.00.52</t>
  </si>
  <si>
    <t>60.00.52</t>
  </si>
  <si>
    <t>44.00.60</t>
  </si>
  <si>
    <t>00.44.24</t>
  </si>
  <si>
    <t>57.00.52</t>
  </si>
  <si>
    <t>58.00.52</t>
  </si>
  <si>
    <t>59.00.52</t>
  </si>
  <si>
    <t>61.00.52</t>
  </si>
  <si>
    <t>Rashtriya Gram Swaraj Abhiyan (RGSA) (State Share)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</si>
</sst>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64" formatCode="0#"/>
    <numFmt numFmtId="165" formatCode="0000##"/>
    <numFmt numFmtId="166" formatCode="00000#"/>
    <numFmt numFmtId="167" formatCode="00.###"/>
    <numFmt numFmtId="168" formatCode="00.000"/>
    <numFmt numFmtId="169" formatCode="00.00"/>
    <numFmt numFmtId="170" formatCode="00.#00"/>
  </numFmts>
  <fonts count="9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i/>
      <sz val="10"/>
      <name val="Times New Roman"/>
      <family val="1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6">
    <xf numFmtId="0" fontId="0" fillId="0" borderId="0" xfId="0"/>
    <xf numFmtId="43" fontId="4" fillId="0" borderId="0" xfId="1" applyFont="1" applyFill="1" applyBorder="1" applyAlignment="1" applyProtection="1">
      <alignment horizontal="center"/>
    </xf>
    <xf numFmtId="43" fontId="3" fillId="0" borderId="0" xfId="1" applyFont="1" applyFill="1" applyBorder="1" applyAlignment="1" applyProtection="1">
      <alignment horizontal="right" wrapText="1"/>
    </xf>
    <xf numFmtId="43" fontId="3" fillId="0" borderId="0" xfId="1" applyFont="1" applyFill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1" fontId="3" fillId="0" borderId="0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>
      <alignment horizontal="right" wrapText="1"/>
    </xf>
    <xf numFmtId="1" fontId="3" fillId="0" borderId="0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43" fontId="3" fillId="0" borderId="0" xfId="1" applyFont="1" applyFill="1"/>
    <xf numFmtId="43" fontId="3" fillId="0" borderId="0" xfId="1" applyFont="1" applyFill="1" applyBorder="1"/>
    <xf numFmtId="1" fontId="3" fillId="0" borderId="0" xfId="1" applyNumberFormat="1" applyFont="1" applyFill="1" applyBorder="1"/>
    <xf numFmtId="0" fontId="3" fillId="0" borderId="0" xfId="1" applyNumberFormat="1" applyFont="1" applyFill="1" applyBorder="1"/>
    <xf numFmtId="0" fontId="3" fillId="0" borderId="1" xfId="1" applyNumberFormat="1" applyFont="1" applyFill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43" fontId="3" fillId="0" borderId="0" xfId="1" applyFont="1" applyFill="1" applyAlignment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3" fillId="0" borderId="2" xfId="1" applyNumberFormat="1" applyFont="1" applyFill="1" applyBorder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Alignment="1" applyProtection="1">
      <alignment horizontal="right" vertical="center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>
      <alignment horizontal="right" vertical="center" wrapText="1"/>
    </xf>
    <xf numFmtId="0" fontId="3" fillId="0" borderId="0" xfId="32" applyFont="1" applyFill="1" applyAlignment="1">
      <alignment horizontal="left" vertical="top"/>
    </xf>
    <xf numFmtId="0" fontId="3" fillId="0" borderId="0" xfId="32" applyFont="1" applyFill="1"/>
    <xf numFmtId="0" fontId="4" fillId="0" borderId="0" xfId="32" applyFont="1" applyFill="1" applyAlignment="1">
      <alignment horizontal="center"/>
    </xf>
    <xf numFmtId="0" fontId="3" fillId="0" borderId="0" xfId="32" applyFont="1" applyFill="1" applyAlignment="1">
      <alignment horizontal="right" vertical="top"/>
    </xf>
    <xf numFmtId="0" fontId="3" fillId="0" borderId="0" xfId="32" applyFont="1" applyFill="1" applyAlignment="1">
      <alignment vertical="top"/>
    </xf>
    <xf numFmtId="0" fontId="3" fillId="0" borderId="0" xfId="32" applyFont="1" applyFill="1" applyAlignment="1">
      <alignment horizontal="right"/>
    </xf>
    <xf numFmtId="0" fontId="3" fillId="0" borderId="0" xfId="32" applyFont="1" applyFill="1" applyAlignment="1">
      <alignment horizontal="left"/>
    </xf>
    <xf numFmtId="0" fontId="4" fillId="0" borderId="0" xfId="32" applyFont="1" applyFill="1" applyAlignment="1">
      <alignment horizontal="center" vertical="top" wrapText="1"/>
    </xf>
    <xf numFmtId="0" fontId="4" fillId="0" borderId="0" xfId="32" applyFont="1" applyFill="1" applyAlignment="1">
      <alignment horizontal="center" vertical="top"/>
    </xf>
    <xf numFmtId="0" fontId="3" fillId="0" borderId="0" xfId="30" applyFont="1" applyFill="1"/>
    <xf numFmtId="0" fontId="3" fillId="0" borderId="0" xfId="30" applyFont="1" applyFill="1" applyAlignment="1">
      <alignment vertical="top"/>
    </xf>
    <xf numFmtId="0" fontId="3" fillId="0" borderId="0" xfId="30" applyFont="1" applyFill="1" applyAlignment="1">
      <alignment horizontal="right" vertical="top"/>
    </xf>
    <xf numFmtId="0" fontId="3" fillId="0" borderId="0" xfId="32" applyFont="1" applyFill="1" applyAlignment="1">
      <alignment vertical="top" wrapText="1"/>
    </xf>
    <xf numFmtId="0" fontId="4" fillId="0" borderId="0" xfId="31" applyFont="1" applyFill="1" applyAlignment="1">
      <alignment horizontal="center"/>
    </xf>
    <xf numFmtId="0" fontId="4" fillId="0" borderId="0" xfId="32" applyFont="1" applyFill="1" applyAlignment="1">
      <alignment horizontal="right"/>
    </xf>
    <xf numFmtId="0" fontId="3" fillId="0" borderId="0" xfId="30" applyFont="1" applyFill="1" applyAlignment="1">
      <alignment horizontal="left" vertical="top"/>
    </xf>
    <xf numFmtId="0" fontId="3" fillId="0" borderId="0" xfId="30" applyFont="1" applyFill="1" applyAlignment="1">
      <alignment horizontal="left"/>
    </xf>
    <xf numFmtId="0" fontId="3" fillId="0" borderId="0" xfId="34" applyFont="1" applyFill="1" applyAlignment="1">
      <alignment horizontal="left" vertical="top" wrapText="1"/>
    </xf>
    <xf numFmtId="0" fontId="3" fillId="0" borderId="0" xfId="34" applyFont="1" applyFill="1" applyAlignment="1">
      <alignment horizontal="right" vertical="top" wrapText="1"/>
    </xf>
    <xf numFmtId="0" fontId="3" fillId="0" borderId="1" xfId="33" applyFont="1" applyFill="1" applyBorder="1" applyAlignment="1">
      <alignment horizontal="left"/>
    </xf>
    <xf numFmtId="0" fontId="3" fillId="0" borderId="1" xfId="33" applyFont="1" applyFill="1" applyBorder="1"/>
    <xf numFmtId="0" fontId="5" fillId="0" borderId="1" xfId="33" applyFont="1" applyFill="1" applyBorder="1" applyAlignment="1">
      <alignment horizontal="right"/>
    </xf>
    <xf numFmtId="0" fontId="3" fillId="0" borderId="1" xfId="34" applyFont="1" applyFill="1" applyBorder="1" applyAlignment="1">
      <alignment horizontal="left" vertical="top" wrapText="1"/>
    </xf>
    <xf numFmtId="0" fontId="3" fillId="0" borderId="1" xfId="34" applyFont="1" applyFill="1" applyBorder="1" applyAlignment="1">
      <alignment horizontal="right" vertical="top" wrapText="1"/>
    </xf>
    <xf numFmtId="0" fontId="3" fillId="0" borderId="1" xfId="33" applyFont="1" applyFill="1" applyBorder="1" applyAlignment="1">
      <alignment horizontal="right"/>
    </xf>
    <xf numFmtId="0" fontId="3" fillId="0" borderId="1" xfId="33" applyFont="1" applyFill="1" applyBorder="1" applyAlignment="1">
      <alignment horizontal="right" vertical="center" wrapText="1"/>
    </xf>
    <xf numFmtId="0" fontId="3" fillId="0" borderId="0" xfId="32" applyFont="1" applyFill="1" applyAlignment="1">
      <alignment horizontal="left" vertical="top" wrapText="1"/>
    </xf>
    <xf numFmtId="0" fontId="3" fillId="0" borderId="0" xfId="32" applyFont="1" applyFill="1" applyAlignment="1">
      <alignment horizontal="right" vertical="top" wrapText="1"/>
    </xf>
    <xf numFmtId="0" fontId="4" fillId="0" borderId="0" xfId="32" applyFont="1" applyFill="1" applyAlignment="1">
      <alignment horizontal="left" vertical="top" wrapText="1"/>
    </xf>
    <xf numFmtId="0" fontId="3" fillId="0" borderId="0" xfId="32" applyFont="1" applyFill="1" applyAlignment="1">
      <alignment horizontal="center" vertical="top" wrapText="1"/>
    </xf>
    <xf numFmtId="0" fontId="4" fillId="0" borderId="0" xfId="32" applyFont="1" applyFill="1" applyAlignment="1">
      <alignment horizontal="right" vertical="top" wrapText="1"/>
    </xf>
    <xf numFmtId="168" fontId="4" fillId="0" borderId="0" xfId="32" applyNumberFormat="1" applyFont="1" applyFill="1" applyAlignment="1">
      <alignment horizontal="right" vertical="top" wrapText="1"/>
    </xf>
    <xf numFmtId="164" fontId="3" fillId="0" borderId="0" xfId="32" applyNumberFormat="1" applyFont="1" applyFill="1" applyAlignment="1">
      <alignment horizontal="right" vertical="top" wrapText="1"/>
    </xf>
    <xf numFmtId="1" fontId="3" fillId="0" borderId="0" xfId="32" applyNumberFormat="1" applyFont="1" applyFill="1"/>
    <xf numFmtId="166" fontId="3" fillId="0" borderId="0" xfId="32" applyNumberFormat="1" applyFont="1" applyFill="1" applyAlignment="1">
      <alignment horizontal="right" vertical="top" wrapText="1"/>
    </xf>
    <xf numFmtId="0" fontId="3" fillId="0" borderId="0" xfId="32" applyFont="1" applyFill="1" applyAlignment="1">
      <alignment horizontal="left" vertical="center" wrapText="1"/>
    </xf>
    <xf numFmtId="0" fontId="3" fillId="0" borderId="0" xfId="32" applyFont="1" applyFill="1" applyAlignment="1">
      <alignment horizontal="right" vertical="center"/>
    </xf>
    <xf numFmtId="1" fontId="3" fillId="0" borderId="0" xfId="32" applyNumberFormat="1" applyFont="1" applyFill="1" applyAlignment="1">
      <alignment horizontal="right"/>
    </xf>
    <xf numFmtId="0" fontId="3" fillId="0" borderId="1" xfId="32" applyFont="1" applyFill="1" applyBorder="1" applyAlignment="1">
      <alignment horizontal="left" vertical="top" wrapText="1"/>
    </xf>
    <xf numFmtId="168" fontId="4" fillId="0" borderId="1" xfId="32" applyNumberFormat="1" applyFont="1" applyFill="1" applyBorder="1" applyAlignment="1">
      <alignment horizontal="right" vertical="top" wrapText="1"/>
    </xf>
    <xf numFmtId="0" fontId="4" fillId="0" borderId="1" xfId="32" applyFont="1" applyFill="1" applyBorder="1" applyAlignment="1">
      <alignment horizontal="left" vertical="top" wrapText="1"/>
    </xf>
    <xf numFmtId="169" fontId="3" fillId="0" borderId="0" xfId="32" applyNumberFormat="1" applyFont="1" applyFill="1" applyAlignment="1">
      <alignment horizontal="right" vertical="top" wrapText="1"/>
    </xf>
    <xf numFmtId="165" fontId="3" fillId="0" borderId="0" xfId="32" applyNumberFormat="1" applyFont="1" applyFill="1" applyAlignment="1">
      <alignment horizontal="right" vertical="top" wrapText="1"/>
    </xf>
    <xf numFmtId="49" fontId="3" fillId="0" borderId="0" xfId="34" applyNumberFormat="1" applyFont="1" applyFill="1" applyAlignment="1">
      <alignment horizontal="right" vertical="top" wrapText="1"/>
    </xf>
    <xf numFmtId="167" fontId="4" fillId="0" borderId="0" xfId="32" applyNumberFormat="1" applyFont="1" applyFill="1" applyAlignment="1">
      <alignment horizontal="right" vertical="top" wrapText="1"/>
    </xf>
    <xf numFmtId="0" fontId="3" fillId="0" borderId="3" xfId="1" applyNumberFormat="1" applyFont="1" applyFill="1" applyBorder="1" applyAlignment="1" applyProtection="1">
      <alignment horizontal="right" vertical="center" wrapText="1"/>
    </xf>
    <xf numFmtId="0" fontId="4" fillId="0" borderId="0" xfId="34" applyFont="1" applyFill="1" applyAlignment="1">
      <alignment horizontal="left" vertical="top" wrapText="1"/>
    </xf>
    <xf numFmtId="0" fontId="4" fillId="0" borderId="0" xfId="32" applyFont="1" applyFill="1" applyAlignment="1">
      <alignment horizontal="right" vertical="top"/>
    </xf>
    <xf numFmtId="0" fontId="4" fillId="0" borderId="0" xfId="32" applyFont="1" applyFill="1" applyAlignment="1">
      <alignment vertical="top" wrapText="1"/>
    </xf>
    <xf numFmtId="170" fontId="4" fillId="0" borderId="0" xfId="32" applyNumberFormat="1" applyFont="1" applyFill="1" applyAlignment="1">
      <alignment horizontal="right" vertical="top"/>
    </xf>
    <xf numFmtId="170" fontId="3" fillId="0" borderId="0" xfId="32" applyNumberFormat="1" applyFont="1" applyFill="1" applyAlignment="1">
      <alignment horizontal="right" vertical="top"/>
    </xf>
    <xf numFmtId="0" fontId="3" fillId="0" borderId="1" xfId="32" applyFont="1" applyFill="1" applyBorder="1" applyAlignment="1">
      <alignment horizontal="left" vertical="top"/>
    </xf>
    <xf numFmtId="0" fontId="3" fillId="0" borderId="1" xfId="32" applyFont="1" applyFill="1" applyBorder="1" applyAlignment="1">
      <alignment vertical="top" wrapText="1"/>
    </xf>
    <xf numFmtId="170" fontId="3" fillId="0" borderId="0" xfId="32" quotePrefix="1" applyNumberFormat="1" applyFont="1" applyFill="1" applyAlignment="1">
      <alignment horizontal="right" vertical="top"/>
    </xf>
    <xf numFmtId="0" fontId="3" fillId="0" borderId="1" xfId="32" applyFont="1" applyFill="1" applyBorder="1" applyAlignment="1">
      <alignment horizontal="right" vertical="top"/>
    </xf>
    <xf numFmtId="0" fontId="3" fillId="0" borderId="3" xfId="32" applyFont="1" applyFill="1" applyBorder="1" applyAlignment="1">
      <alignment horizontal="left" vertical="top"/>
    </xf>
    <xf numFmtId="0" fontId="4" fillId="0" borderId="3" xfId="32" applyFont="1" applyFill="1" applyBorder="1" applyAlignment="1">
      <alignment horizontal="right" vertical="top"/>
    </xf>
    <xf numFmtId="0" fontId="4" fillId="0" borderId="3" xfId="32" applyFont="1" applyFill="1" applyBorder="1" applyAlignment="1">
      <alignment vertical="top" wrapText="1"/>
    </xf>
    <xf numFmtId="0" fontId="3" fillId="0" borderId="2" xfId="32" applyFont="1" applyFill="1" applyBorder="1" applyAlignment="1">
      <alignment horizontal="left" vertical="top"/>
    </xf>
    <xf numFmtId="0" fontId="4" fillId="0" borderId="2" xfId="32" applyFont="1" applyFill="1" applyBorder="1" applyAlignment="1">
      <alignment horizontal="right" vertical="top"/>
    </xf>
    <xf numFmtId="0" fontId="4" fillId="0" borderId="2" xfId="32" applyFont="1" applyFill="1" applyBorder="1" applyAlignment="1">
      <alignment vertical="top" wrapText="1"/>
    </xf>
    <xf numFmtId="0" fontId="3" fillId="0" borderId="0" xfId="35" applyFont="1" applyFill="1" applyAlignment="1">
      <alignment horizontal="center" vertical="top"/>
    </xf>
    <xf numFmtId="0" fontId="4" fillId="0" borderId="0" xfId="35" applyFont="1" applyFill="1" applyAlignment="1">
      <alignment horizontal="right" vertical="top"/>
    </xf>
    <xf numFmtId="0" fontId="4" fillId="0" borderId="0" xfId="35" applyFont="1" applyFill="1" applyAlignment="1">
      <alignment vertical="top" wrapText="1"/>
    </xf>
    <xf numFmtId="0" fontId="3" fillId="0" borderId="0" xfId="30" applyFont="1" applyFill="1" applyAlignment="1">
      <alignment horizontal="center" vertical="top"/>
    </xf>
    <xf numFmtId="0" fontId="4" fillId="0" borderId="0" xfId="30" applyFont="1" applyFill="1" applyAlignment="1">
      <alignment horizontal="right" vertical="top"/>
    </xf>
    <xf numFmtId="0" fontId="4" fillId="0" borderId="0" xfId="30" applyFont="1" applyFill="1" applyAlignment="1">
      <alignment horizontal="left" vertical="top" wrapText="1"/>
    </xf>
    <xf numFmtId="0" fontId="4" fillId="0" borderId="0" xfId="30" applyFont="1" applyFill="1" applyAlignment="1">
      <alignment horizontal="center" vertical="center"/>
    </xf>
    <xf numFmtId="49" fontId="4" fillId="0" borderId="0" xfId="30" applyNumberFormat="1" applyFont="1" applyFill="1" applyAlignment="1">
      <alignment horizontal="right" vertical="center"/>
    </xf>
    <xf numFmtId="0" fontId="4" fillId="0" borderId="0" xfId="30" applyFont="1" applyFill="1" applyAlignment="1">
      <alignment horizontal="left" vertical="center"/>
    </xf>
    <xf numFmtId="0" fontId="4" fillId="0" borderId="0" xfId="30" applyFont="1" applyFill="1" applyAlignment="1">
      <alignment horizontal="center" vertical="top"/>
    </xf>
    <xf numFmtId="0" fontId="3" fillId="0" borderId="0" xfId="30" applyFont="1" applyFill="1" applyAlignment="1">
      <alignment horizontal="right" vertical="center"/>
    </xf>
    <xf numFmtId="0" fontId="3" fillId="0" borderId="0" xfId="35" applyFont="1" applyFill="1" applyAlignment="1">
      <alignment horizontal="left" vertical="top" wrapText="1"/>
    </xf>
    <xf numFmtId="49" fontId="3" fillId="0" borderId="0" xfId="30" applyNumberFormat="1" applyFont="1" applyFill="1" applyAlignment="1">
      <alignment horizontal="right" vertical="top"/>
    </xf>
    <xf numFmtId="0" fontId="3" fillId="0" borderId="0" xfId="30" applyFont="1" applyFill="1" applyAlignment="1">
      <alignment horizontal="left" vertical="top" wrapText="1"/>
    </xf>
    <xf numFmtId="49" fontId="3" fillId="0" borderId="0" xfId="30" applyNumberFormat="1" applyFont="1" applyFill="1" applyAlignment="1">
      <alignment horizontal="right" vertical="center"/>
    </xf>
    <xf numFmtId="0" fontId="3" fillId="0" borderId="0" xfId="30" applyFont="1" applyFill="1" applyAlignment="1">
      <alignment horizontal="left" vertical="center" wrapText="1"/>
    </xf>
    <xf numFmtId="0" fontId="3" fillId="0" borderId="0" xfId="35" applyFont="1" applyFill="1" applyAlignment="1">
      <alignment horizontal="left" vertical="center" wrapText="1"/>
    </xf>
    <xf numFmtId="0" fontId="4" fillId="0" borderId="0" xfId="30" applyFont="1" applyFill="1" applyAlignment="1">
      <alignment horizontal="right" vertical="center"/>
    </xf>
    <xf numFmtId="0" fontId="4" fillId="0" borderId="0" xfId="30" applyFont="1" applyFill="1" applyAlignment="1">
      <alignment horizontal="left" vertical="center" wrapText="1"/>
    </xf>
    <xf numFmtId="0" fontId="3" fillId="0" borderId="0" xfId="36" applyFont="1" applyFill="1" applyAlignment="1">
      <alignment horizontal="left" vertical="top" wrapText="1"/>
    </xf>
    <xf numFmtId="0" fontId="3" fillId="0" borderId="0" xfId="36" applyFont="1" applyFill="1" applyAlignment="1">
      <alignment horizontal="left" vertical="top"/>
    </xf>
    <xf numFmtId="0" fontId="3" fillId="0" borderId="0" xfId="36" applyFont="1" applyFill="1" applyAlignment="1">
      <alignment horizontal="right" vertical="top"/>
    </xf>
    <xf numFmtId="0" fontId="3" fillId="0" borderId="3" xfId="35" applyFont="1" applyFill="1" applyBorder="1" applyAlignment="1">
      <alignment horizontal="center" vertical="top"/>
    </xf>
    <xf numFmtId="0" fontId="4" fillId="0" borderId="3" xfId="35" applyFont="1" applyFill="1" applyBorder="1" applyAlignment="1">
      <alignment horizontal="right" vertical="center"/>
    </xf>
    <xf numFmtId="0" fontId="4" fillId="0" borderId="3" xfId="35" applyFont="1" applyFill="1" applyBorder="1" applyAlignment="1">
      <alignment vertical="center" wrapText="1"/>
    </xf>
    <xf numFmtId="0" fontId="3" fillId="0" borderId="3" xfId="30" applyFont="1" applyFill="1" applyBorder="1" applyAlignment="1">
      <alignment vertical="top"/>
    </xf>
    <xf numFmtId="0" fontId="4" fillId="0" borderId="3" xfId="30" applyFont="1" applyFill="1" applyBorder="1" applyAlignment="1">
      <alignment vertical="center"/>
    </xf>
    <xf numFmtId="0" fontId="4" fillId="0" borderId="3" xfId="30" applyFont="1" applyFill="1" applyBorder="1" applyAlignment="1">
      <alignment horizontal="left" vertical="center"/>
    </xf>
    <xf numFmtId="1" fontId="7" fillId="0" borderId="0" xfId="1" applyNumberFormat="1" applyFont="1" applyFill="1" applyBorder="1" applyAlignment="1" applyProtection="1">
      <alignment horizontal="right" wrapText="1"/>
    </xf>
    <xf numFmtId="1" fontId="3" fillId="0" borderId="0" xfId="30" applyNumberFormat="1" applyFont="1" applyFill="1" applyAlignment="1">
      <alignment horizontal="right" wrapText="1"/>
    </xf>
    <xf numFmtId="0" fontId="4" fillId="0" borderId="0" xfId="30" applyFont="1" applyFill="1" applyAlignment="1">
      <alignment vertical="top"/>
    </xf>
    <xf numFmtId="0" fontId="4" fillId="0" borderId="0" xfId="30" applyFont="1" applyFill="1" applyAlignment="1">
      <alignment horizontal="left"/>
    </xf>
    <xf numFmtId="0" fontId="3" fillId="0" borderId="0" xfId="32" applyFont="1" applyFill="1" applyBorder="1" applyAlignment="1">
      <alignment horizontal="left" vertical="top" wrapText="1"/>
    </xf>
    <xf numFmtId="165" fontId="3" fillId="0" borderId="0" xfId="32" applyNumberFormat="1" applyFont="1" applyFill="1" applyBorder="1" applyAlignment="1">
      <alignment horizontal="right" vertical="top" wrapText="1"/>
    </xf>
    <xf numFmtId="169" fontId="3" fillId="0" borderId="0" xfId="32" applyNumberFormat="1" applyFont="1" applyFill="1" applyBorder="1" applyAlignment="1">
      <alignment horizontal="right" vertical="top" wrapText="1"/>
    </xf>
    <xf numFmtId="0" fontId="3" fillId="0" borderId="0" xfId="34" applyFont="1" applyFill="1" applyBorder="1" applyAlignment="1">
      <alignment horizontal="left" vertical="top" wrapText="1"/>
    </xf>
    <xf numFmtId="0" fontId="3" fillId="0" borderId="0" xfId="34" applyFont="1" applyFill="1" applyBorder="1" applyAlignment="1">
      <alignment horizontal="right" vertical="top" wrapText="1"/>
    </xf>
    <xf numFmtId="0" fontId="3" fillId="0" borderId="0" xfId="34" applyFont="1" applyFill="1" applyBorder="1"/>
    <xf numFmtId="166" fontId="3" fillId="0" borderId="0" xfId="32" applyNumberFormat="1" applyFont="1" applyFill="1" applyBorder="1" applyAlignment="1">
      <alignment horizontal="right" vertical="top" wrapText="1"/>
    </xf>
    <xf numFmtId="0" fontId="3" fillId="0" borderId="0" xfId="32" applyFont="1" applyFill="1" applyBorder="1" applyAlignment="1">
      <alignment horizontal="left" vertical="center" wrapText="1"/>
    </xf>
    <xf numFmtId="0" fontId="3" fillId="0" borderId="1" xfId="32" applyFont="1" applyFill="1" applyBorder="1" applyAlignment="1">
      <alignment horizontal="right" vertical="top" wrapText="1"/>
    </xf>
    <xf numFmtId="0" fontId="3" fillId="0" borderId="0" xfId="32" applyFont="1" applyFill="1" applyBorder="1" applyAlignment="1">
      <alignment horizontal="right" vertical="top" wrapText="1"/>
    </xf>
    <xf numFmtId="0" fontId="3" fillId="0" borderId="0" xfId="32" applyFont="1" applyFill="1" applyBorder="1" applyAlignment="1">
      <alignment horizontal="left" vertical="top"/>
    </xf>
    <xf numFmtId="0" fontId="3" fillId="0" borderId="0" xfId="32" applyFont="1" applyFill="1" applyBorder="1" applyAlignment="1">
      <alignment horizontal="right" vertical="top"/>
    </xf>
    <xf numFmtId="0" fontId="3" fillId="0" borderId="0" xfId="32" applyFont="1" applyFill="1" applyBorder="1" applyAlignment="1">
      <alignment vertical="top" wrapText="1"/>
    </xf>
    <xf numFmtId="170" fontId="4" fillId="0" borderId="1" xfId="32" applyNumberFormat="1" applyFont="1" applyFill="1" applyBorder="1" applyAlignment="1">
      <alignment horizontal="right" vertical="top"/>
    </xf>
    <xf numFmtId="0" fontId="4" fillId="0" borderId="1" xfId="32" applyFont="1" applyFill="1" applyBorder="1" applyAlignment="1">
      <alignment vertical="top" wrapText="1"/>
    </xf>
    <xf numFmtId="164" fontId="3" fillId="0" borderId="1" xfId="32" applyNumberFormat="1" applyFont="1" applyFill="1" applyBorder="1" applyAlignment="1">
      <alignment horizontal="right" vertical="top" wrapText="1"/>
    </xf>
    <xf numFmtId="0" fontId="5" fillId="0" borderId="0" xfId="30" applyFont="1" applyFill="1" applyAlignment="1">
      <alignment vertical="top"/>
    </xf>
    <xf numFmtId="0" fontId="5" fillId="0" borderId="0" xfId="32" applyFont="1" applyFill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right" wrapText="1"/>
    </xf>
    <xf numFmtId="43" fontId="5" fillId="0" borderId="0" xfId="1" applyFont="1" applyFill="1" applyBorder="1" applyAlignment="1" applyProtection="1">
      <alignment horizontal="right" wrapText="1"/>
    </xf>
    <xf numFmtId="0" fontId="3" fillId="0" borderId="0" xfId="32" applyNumberFormat="1" applyFont="1" applyFill="1" applyAlignment="1">
      <alignment horizontal="right" vertical="center"/>
    </xf>
    <xf numFmtId="0" fontId="3" fillId="0" borderId="0" xfId="32" applyNumberFormat="1" applyFont="1" applyFill="1" applyAlignment="1">
      <alignment horizontal="right"/>
    </xf>
    <xf numFmtId="0" fontId="3" fillId="0" borderId="3" xfId="1" applyNumberFormat="1" applyFont="1" applyFill="1" applyBorder="1"/>
    <xf numFmtId="0" fontId="3" fillId="0" borderId="0" xfId="32" applyNumberFormat="1" applyFont="1" applyFill="1"/>
    <xf numFmtId="0" fontId="3" fillId="0" borderId="2" xfId="34" applyFont="1" applyFill="1" applyBorder="1" applyAlignment="1">
      <alignment horizontal="left" vertical="top" wrapText="1"/>
    </xf>
    <xf numFmtId="0" fontId="3" fillId="0" borderId="2" xfId="34" applyFont="1" applyFill="1" applyBorder="1" applyAlignment="1">
      <alignment vertical="top"/>
    </xf>
    <xf numFmtId="0" fontId="3" fillId="0" borderId="2" xfId="33" applyFont="1" applyFill="1" applyBorder="1"/>
    <xf numFmtId="0" fontId="3" fillId="0" borderId="2" xfId="33" applyFont="1" applyFill="1" applyBorder="1" applyAlignment="1">
      <alignment horizontal="right"/>
    </xf>
    <xf numFmtId="0" fontId="3" fillId="0" borderId="2" xfId="33" applyFont="1" applyFill="1" applyBorder="1" applyAlignment="1">
      <alignment horizontal="right" vertical="top" wrapText="1"/>
    </xf>
    <xf numFmtId="0" fontId="3" fillId="0" borderId="0" xfId="33" applyFont="1" applyFill="1"/>
    <xf numFmtId="0" fontId="1" fillId="0" borderId="0" xfId="0" applyFont="1" applyFill="1"/>
    <xf numFmtId="0" fontId="3" fillId="0" borderId="0" xfId="33" applyFont="1" applyFill="1" applyAlignment="1">
      <alignment horizontal="right" vertical="center"/>
    </xf>
    <xf numFmtId="49" fontId="3" fillId="0" borderId="0" xfId="33" applyNumberFormat="1" applyFont="1" applyFill="1" applyAlignment="1">
      <alignment horizontal="right" vertical="center"/>
    </xf>
    <xf numFmtId="0" fontId="3" fillId="0" borderId="0" xfId="32" applyFont="1" applyFill="1" applyAlignment="1">
      <alignment horizontal="left" vertical="top" wrapText="1"/>
    </xf>
    <xf numFmtId="0" fontId="3" fillId="0" borderId="1" xfId="32" applyFont="1" applyFill="1" applyBorder="1" applyAlignment="1">
      <alignment horizontal="left" vertical="center" wrapText="1"/>
    </xf>
    <xf numFmtId="170" fontId="3" fillId="0" borderId="0" xfId="32" applyNumberFormat="1" applyFont="1" applyFill="1" applyBorder="1" applyAlignment="1">
      <alignment horizontal="right" vertical="top"/>
    </xf>
    <xf numFmtId="169" fontId="3" fillId="0" borderId="1" xfId="32" applyNumberFormat="1" applyFont="1" applyFill="1" applyBorder="1" applyAlignment="1">
      <alignment horizontal="right" vertical="top" wrapText="1"/>
    </xf>
    <xf numFmtId="165" fontId="3" fillId="0" borderId="1" xfId="32" applyNumberFormat="1" applyFont="1" applyFill="1" applyBorder="1" applyAlignment="1">
      <alignment horizontal="right" vertical="top" wrapText="1"/>
    </xf>
    <xf numFmtId="0" fontId="3" fillId="0" borderId="0" xfId="32" applyFont="1" applyFill="1" applyAlignment="1">
      <alignment horizontal="left" vertical="top" wrapText="1"/>
    </xf>
    <xf numFmtId="164" fontId="3" fillId="0" borderId="0" xfId="32" applyNumberFormat="1" applyFont="1" applyFill="1" applyBorder="1" applyAlignment="1">
      <alignment horizontal="right" vertical="top" wrapText="1"/>
    </xf>
    <xf numFmtId="0" fontId="3" fillId="0" borderId="1" xfId="32" applyNumberFormat="1" applyFont="1" applyFill="1" applyBorder="1"/>
    <xf numFmtId="0" fontId="3" fillId="0" borderId="2" xfId="33" applyFont="1" applyFill="1" applyBorder="1" applyAlignment="1">
      <alignment horizontal="right" wrapText="1"/>
    </xf>
    <xf numFmtId="49" fontId="3" fillId="0" borderId="0" xfId="34" applyNumberFormat="1" applyFont="1" applyFill="1" applyAlignment="1">
      <alignment horizontal="right" vertical="top"/>
    </xf>
    <xf numFmtId="0" fontId="4" fillId="0" borderId="0" xfId="32" applyFont="1" applyFill="1" applyAlignment="1">
      <alignment horizontal="center"/>
    </xf>
    <xf numFmtId="0" fontId="3" fillId="0" borderId="0" xfId="34" applyFont="1" applyFill="1" applyAlignment="1">
      <alignment horizontal="left" vertical="top" wrapText="1"/>
    </xf>
    <xf numFmtId="0" fontId="3" fillId="0" borderId="0" xfId="32" applyFont="1" applyFill="1" applyAlignment="1">
      <alignment horizontal="left" vertical="top" wrapText="1"/>
    </xf>
    <xf numFmtId="0" fontId="3" fillId="0" borderId="0" xfId="32" applyFont="1" applyFill="1" applyBorder="1"/>
    <xf numFmtId="0" fontId="3" fillId="0" borderId="0" xfId="32" applyFont="1" applyFill="1" applyBorder="1" applyAlignment="1">
      <alignment vertical="top"/>
    </xf>
    <xf numFmtId="0" fontId="3" fillId="0" borderId="0" xfId="30" applyFont="1" applyFill="1" applyBorder="1"/>
    <xf numFmtId="0" fontId="3" fillId="0" borderId="0" xfId="34" applyFont="1" applyFill="1" applyBorder="1" applyAlignment="1">
      <alignment vertical="top"/>
    </xf>
    <xf numFmtId="0" fontId="3" fillId="0" borderId="0" xfId="32" applyFont="1" applyFill="1" applyBorder="1" applyAlignment="1">
      <alignment vertical="center"/>
    </xf>
    <xf numFmtId="0" fontId="5" fillId="0" borderId="0" xfId="32" applyFont="1" applyFill="1" applyBorder="1"/>
  </cellXfs>
  <cellStyles count="37">
    <cellStyle name="Comma" xfId="1" builtinId="3"/>
    <cellStyle name="Comma 10" xfId="2"/>
    <cellStyle name="Comma 11" xfId="3"/>
    <cellStyle name="Comma 12" xfId="4"/>
    <cellStyle name="Comma 13" xfId="5"/>
    <cellStyle name="Comma 15" xfId="6"/>
    <cellStyle name="Comma 16" xfId="7"/>
    <cellStyle name="Comma 17" xfId="8"/>
    <cellStyle name="Comma 18" xfId="9"/>
    <cellStyle name="Comma 19" xfId="10"/>
    <cellStyle name="Comma 2" xfId="11"/>
    <cellStyle name="Comma 2 14" xfId="12"/>
    <cellStyle name="Comma 20" xfId="13"/>
    <cellStyle name="Comma 21" xfId="14"/>
    <cellStyle name="Comma 22" xfId="15"/>
    <cellStyle name="Comma 23" xfId="16"/>
    <cellStyle name="Comma 24" xfId="17"/>
    <cellStyle name="Comma 3" xfId="18"/>
    <cellStyle name="Comma 4" xfId="19"/>
    <cellStyle name="Comma 5" xfId="20"/>
    <cellStyle name="Comma 6" xfId="21"/>
    <cellStyle name="Comma 7" xfId="22"/>
    <cellStyle name="Comma 8" xfId="23"/>
    <cellStyle name="Comma 9" xfId="24"/>
    <cellStyle name="Normal" xfId="0" builtinId="0"/>
    <cellStyle name="Normal 17" xfId="25"/>
    <cellStyle name="Normal 2" xfId="26"/>
    <cellStyle name="Normal 2 14" xfId="27"/>
    <cellStyle name="Normal 3" xfId="28"/>
    <cellStyle name="Normal 4" xfId="29"/>
    <cellStyle name="Normal_budget 2004-05_2.6.04" xfId="30"/>
    <cellStyle name="Normal_BUDGET FOR  03-04" xfId="31"/>
    <cellStyle name="Normal_budget for 03-04" xfId="32"/>
    <cellStyle name="Normal_budget for 03-04 2" xfId="35"/>
    <cellStyle name="Normal_BUDGET2000" xfId="36"/>
    <cellStyle name="Normal_BUDGET-2000" xfId="33"/>
    <cellStyle name="Normal_budgetDocNIC02-03" xfId="34"/>
  </cellStyles>
  <dxfs count="0"/>
  <tableStyles count="0" defaultTableStyle="TableStyleMedium9" defaultPivotStyle="PivotStyleLight16"/>
  <colors>
    <mruColors>
      <color rgb="FFFF00FF"/>
      <color rgb="FFFF0066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570" transitionEvaluation="1" codeName="Sheet3">
    <tabColor rgb="FFFF0066"/>
  </sheetPr>
  <dimension ref="A1:G562"/>
  <sheetViews>
    <sheetView tabSelected="1" view="pageBreakPreview" topLeftCell="A570" zoomScale="110" zoomScaleSheetLayoutView="110" workbookViewId="0">
      <selection activeCell="L598" sqref="L598"/>
    </sheetView>
  </sheetViews>
  <sheetFormatPr defaultColWidth="11" defaultRowHeight="12.75"/>
  <cols>
    <col min="1" max="1" width="5.7109375" style="31" customWidth="1"/>
    <col min="2" max="2" width="8.28515625" style="34" customWidth="1"/>
    <col min="3" max="3" width="41.7109375" style="43" customWidth="1"/>
    <col min="4" max="6" width="10.7109375" style="32" customWidth="1"/>
    <col min="7" max="7" width="11.28515625" style="32" customWidth="1"/>
    <col min="8" max="16384" width="11" style="170"/>
  </cols>
  <sheetData>
    <row r="1" spans="1:7" ht="13.15" customHeight="1">
      <c r="A1" s="167" t="s">
        <v>88</v>
      </c>
      <c r="B1" s="167"/>
      <c r="C1" s="167"/>
      <c r="D1" s="167"/>
      <c r="E1" s="167"/>
      <c r="F1" s="167"/>
      <c r="G1" s="167"/>
    </row>
    <row r="2" spans="1:7">
      <c r="A2" s="167" t="s">
        <v>87</v>
      </c>
      <c r="B2" s="167"/>
      <c r="C2" s="167"/>
      <c r="D2" s="167"/>
      <c r="E2" s="167"/>
      <c r="F2" s="167"/>
      <c r="G2" s="167"/>
    </row>
    <row r="3" spans="1:7">
      <c r="C3" s="33"/>
      <c r="D3" s="33"/>
      <c r="F3" s="33"/>
      <c r="G3" s="33"/>
    </row>
    <row r="4" spans="1:7">
      <c r="B4" s="35"/>
      <c r="C4" s="36" t="s">
        <v>10</v>
      </c>
      <c r="D4" s="33">
        <v>2015</v>
      </c>
      <c r="E4" s="37" t="s">
        <v>11</v>
      </c>
      <c r="F4" s="33"/>
      <c r="G4" s="33"/>
    </row>
    <row r="5" spans="1:7" ht="16.5" customHeight="1">
      <c r="A5" s="34"/>
      <c r="C5" s="36" t="s">
        <v>50</v>
      </c>
      <c r="D5" s="38">
        <v>2515</v>
      </c>
      <c r="E5" s="31" t="s">
        <v>0</v>
      </c>
      <c r="F5" s="33"/>
      <c r="G5" s="33"/>
    </row>
    <row r="6" spans="1:7" s="171" customFormat="1" ht="28.15" customHeight="1">
      <c r="A6" s="34"/>
      <c r="B6" s="34"/>
      <c r="C6" s="34" t="s">
        <v>46</v>
      </c>
      <c r="D6" s="39">
        <v>3604</v>
      </c>
      <c r="E6" s="169" t="s">
        <v>42</v>
      </c>
      <c r="F6" s="169"/>
      <c r="G6" s="169"/>
    </row>
    <row r="7" spans="1:7" s="172" customFormat="1" ht="24.95" customHeight="1">
      <c r="A7" s="40"/>
      <c r="B7" s="41"/>
      <c r="C7" s="42" t="s">
        <v>170</v>
      </c>
      <c r="D7" s="101">
        <v>4070</v>
      </c>
      <c r="E7" s="169" t="s">
        <v>171</v>
      </c>
      <c r="F7" s="169"/>
      <c r="G7" s="169"/>
    </row>
    <row r="8" spans="1:7" ht="7.5" customHeight="1">
      <c r="A8" s="34"/>
      <c r="C8" s="39"/>
      <c r="E8" s="35"/>
      <c r="F8" s="33"/>
      <c r="G8" s="33"/>
    </row>
    <row r="9" spans="1:7" s="129" customFormat="1" ht="27.95" customHeight="1">
      <c r="A9" s="168" t="s">
        <v>195</v>
      </c>
      <c r="B9" s="168"/>
      <c r="C9" s="168"/>
      <c r="D9" s="168"/>
      <c r="E9" s="168"/>
      <c r="F9" s="168"/>
      <c r="G9" s="168"/>
    </row>
    <row r="10" spans="1:7">
      <c r="A10" s="43"/>
      <c r="C10" s="32"/>
      <c r="D10" s="44" t="s">
        <v>8</v>
      </c>
      <c r="E10" s="44" t="s">
        <v>9</v>
      </c>
      <c r="F10" s="44" t="s">
        <v>3</v>
      </c>
    </row>
    <row r="11" spans="1:7">
      <c r="A11" s="43"/>
      <c r="C11" s="45" t="s">
        <v>1</v>
      </c>
      <c r="D11" s="33">
        <f>G459</f>
        <v>1848068</v>
      </c>
      <c r="E11" s="27">
        <f>G559</f>
        <v>132300</v>
      </c>
      <c r="F11" s="33">
        <f>SUM(D11:E11)</f>
        <v>1980368</v>
      </c>
    </row>
    <row r="12" spans="1:7" ht="9.9499999999999993" customHeight="1">
      <c r="A12" s="43"/>
      <c r="D12" s="45"/>
      <c r="E12" s="1"/>
    </row>
    <row r="13" spans="1:7">
      <c r="A13" s="46" t="s">
        <v>7</v>
      </c>
      <c r="B13" s="46"/>
      <c r="C13" s="47"/>
      <c r="D13" s="47"/>
    </row>
    <row r="14" spans="1:7">
      <c r="A14" s="48"/>
      <c r="B14" s="49"/>
      <c r="C14" s="50"/>
      <c r="D14" s="51"/>
      <c r="E14" s="51"/>
      <c r="F14" s="51"/>
      <c r="G14" s="52" t="s">
        <v>47</v>
      </c>
    </row>
    <row r="15" spans="1:7" s="173" customFormat="1" ht="27" customHeight="1">
      <c r="A15" s="148"/>
      <c r="B15" s="149"/>
      <c r="C15" s="150"/>
      <c r="D15" s="151" t="s">
        <v>89</v>
      </c>
      <c r="E15" s="152" t="s">
        <v>172</v>
      </c>
      <c r="F15" s="152" t="s">
        <v>173</v>
      </c>
      <c r="G15" s="165" t="s">
        <v>172</v>
      </c>
    </row>
    <row r="16" spans="1:7" s="129" customFormat="1">
      <c r="A16" s="48"/>
      <c r="B16" s="153" t="s">
        <v>2</v>
      </c>
      <c r="C16" s="154"/>
      <c r="D16" s="155" t="s">
        <v>101</v>
      </c>
      <c r="E16" s="156" t="s">
        <v>168</v>
      </c>
      <c r="F16" s="156" t="s">
        <v>168</v>
      </c>
      <c r="G16" s="166" t="s">
        <v>169</v>
      </c>
    </row>
    <row r="17" spans="1:7" s="129" customFormat="1" ht="10.5" customHeight="1">
      <c r="A17" s="53"/>
      <c r="B17" s="54"/>
      <c r="C17" s="50"/>
      <c r="D17" s="55"/>
      <c r="E17" s="55"/>
      <c r="F17" s="55"/>
      <c r="G17" s="56"/>
    </row>
    <row r="18" spans="1:7" ht="13.9" customHeight="1">
      <c r="A18" s="57"/>
      <c r="B18" s="58"/>
      <c r="C18" s="59" t="s">
        <v>4</v>
      </c>
      <c r="D18" s="36"/>
      <c r="E18" s="36"/>
      <c r="F18" s="36"/>
      <c r="G18" s="36"/>
    </row>
    <row r="19" spans="1:7" ht="15" customHeight="1">
      <c r="A19" s="60" t="s">
        <v>5</v>
      </c>
      <c r="B19" s="61">
        <v>2015</v>
      </c>
      <c r="C19" s="59" t="s">
        <v>11</v>
      </c>
      <c r="D19" s="36"/>
      <c r="E19" s="36"/>
      <c r="F19" s="36"/>
      <c r="G19" s="36"/>
    </row>
    <row r="20" spans="1:7" ht="15" customHeight="1">
      <c r="A20" s="57"/>
      <c r="B20" s="62">
        <v>0.10100000000000001</v>
      </c>
      <c r="C20" s="59" t="s">
        <v>12</v>
      </c>
    </row>
    <row r="21" spans="1:7" ht="15" customHeight="1">
      <c r="A21" s="57"/>
      <c r="B21" s="63">
        <v>60</v>
      </c>
      <c r="C21" s="57" t="s">
        <v>13</v>
      </c>
      <c r="D21" s="64"/>
      <c r="E21" s="64"/>
      <c r="F21" s="64"/>
      <c r="G21" s="64"/>
    </row>
    <row r="22" spans="1:7" ht="15" customHeight="1">
      <c r="A22" s="57"/>
      <c r="B22" s="65" t="s">
        <v>14</v>
      </c>
      <c r="C22" s="66" t="s">
        <v>15</v>
      </c>
      <c r="D22" s="13">
        <v>18800</v>
      </c>
      <c r="E22" s="13">
        <v>31903</v>
      </c>
      <c r="F22" s="13">
        <v>31903</v>
      </c>
      <c r="G22" s="67">
        <v>31944</v>
      </c>
    </row>
    <row r="23" spans="1:7" ht="15" customHeight="1">
      <c r="A23" s="57"/>
      <c r="B23" s="65" t="s">
        <v>73</v>
      </c>
      <c r="C23" s="66" t="s">
        <v>74</v>
      </c>
      <c r="D23" s="8">
        <v>1736</v>
      </c>
      <c r="E23" s="13">
        <v>2000</v>
      </c>
      <c r="F23" s="13">
        <v>2000</v>
      </c>
      <c r="G23" s="144">
        <v>1656</v>
      </c>
    </row>
    <row r="24" spans="1:7" s="129" customFormat="1" ht="14.85" customHeight="1">
      <c r="A24" s="48"/>
      <c r="B24" s="49" t="s">
        <v>105</v>
      </c>
      <c r="C24" s="48" t="s">
        <v>102</v>
      </c>
      <c r="D24" s="8">
        <v>1141</v>
      </c>
      <c r="E24" s="8">
        <v>931</v>
      </c>
      <c r="F24" s="8">
        <v>931</v>
      </c>
      <c r="G24" s="8">
        <v>1</v>
      </c>
    </row>
    <row r="25" spans="1:7" s="129" customFormat="1" ht="14.85" customHeight="1">
      <c r="A25" s="48"/>
      <c r="B25" s="49" t="s">
        <v>106</v>
      </c>
      <c r="C25" s="48" t="s">
        <v>103</v>
      </c>
      <c r="D25" s="8">
        <v>12399</v>
      </c>
      <c r="E25" s="8">
        <v>3755</v>
      </c>
      <c r="F25" s="8">
        <v>3755</v>
      </c>
      <c r="G25" s="8">
        <v>4602</v>
      </c>
    </row>
    <row r="26" spans="1:7" s="129" customFormat="1" ht="14.85" customHeight="1">
      <c r="A26" s="48"/>
      <c r="B26" s="49" t="s">
        <v>107</v>
      </c>
      <c r="C26" s="48" t="s">
        <v>104</v>
      </c>
      <c r="D26" s="2">
        <v>0</v>
      </c>
      <c r="E26" s="2">
        <v>0</v>
      </c>
      <c r="F26" s="2">
        <v>0</v>
      </c>
      <c r="G26" s="8">
        <v>1</v>
      </c>
    </row>
    <row r="27" spans="1:7" ht="15" customHeight="1">
      <c r="A27" s="57"/>
      <c r="B27" s="65" t="s">
        <v>16</v>
      </c>
      <c r="C27" s="48" t="s">
        <v>108</v>
      </c>
      <c r="D27" s="13">
        <v>181</v>
      </c>
      <c r="E27" s="13">
        <v>181</v>
      </c>
      <c r="F27" s="13">
        <v>181</v>
      </c>
      <c r="G27" s="144">
        <v>181</v>
      </c>
    </row>
    <row r="28" spans="1:7" s="129" customFormat="1" ht="14.85" customHeight="1">
      <c r="A28" s="48"/>
      <c r="B28" s="49" t="s">
        <v>110</v>
      </c>
      <c r="C28" s="48" t="s">
        <v>109</v>
      </c>
      <c r="D28" s="2">
        <v>0</v>
      </c>
      <c r="E28" s="8">
        <v>1</v>
      </c>
      <c r="F28" s="8">
        <v>1</v>
      </c>
      <c r="G28" s="8">
        <v>1</v>
      </c>
    </row>
    <row r="29" spans="1:7" ht="15" customHeight="1">
      <c r="A29" s="57"/>
      <c r="B29" s="65" t="s">
        <v>17</v>
      </c>
      <c r="C29" s="66" t="s">
        <v>18</v>
      </c>
      <c r="D29" s="28">
        <v>455</v>
      </c>
      <c r="E29" s="28">
        <v>481</v>
      </c>
      <c r="F29" s="28">
        <v>481</v>
      </c>
      <c r="G29" s="144">
        <v>481</v>
      </c>
    </row>
    <row r="30" spans="1:7" ht="15" customHeight="1">
      <c r="A30" s="57"/>
      <c r="B30" s="65" t="s">
        <v>132</v>
      </c>
      <c r="C30" s="66" t="s">
        <v>137</v>
      </c>
      <c r="D30" s="23">
        <v>2094</v>
      </c>
      <c r="E30" s="23">
        <v>666</v>
      </c>
      <c r="F30" s="23">
        <f>666+1204</f>
        <v>1870</v>
      </c>
      <c r="G30" s="145">
        <v>2200</v>
      </c>
    </row>
    <row r="31" spans="1:7" ht="15" customHeight="1">
      <c r="A31" s="57"/>
      <c r="B31" s="65" t="s">
        <v>19</v>
      </c>
      <c r="C31" s="66" t="s">
        <v>138</v>
      </c>
      <c r="D31" s="3">
        <v>0</v>
      </c>
      <c r="E31" s="23">
        <v>1</v>
      </c>
      <c r="F31" s="23">
        <v>1</v>
      </c>
      <c r="G31" s="144">
        <v>1</v>
      </c>
    </row>
    <row r="32" spans="1:7" ht="15" customHeight="1">
      <c r="A32" s="57"/>
      <c r="B32" s="65" t="s">
        <v>139</v>
      </c>
      <c r="C32" s="66" t="s">
        <v>140</v>
      </c>
      <c r="D32" s="3">
        <v>0</v>
      </c>
      <c r="E32" s="23">
        <v>1</v>
      </c>
      <c r="F32" s="23">
        <v>1</v>
      </c>
      <c r="G32" s="144">
        <v>1</v>
      </c>
    </row>
    <row r="33" spans="1:7" ht="15" customHeight="1">
      <c r="A33" s="57"/>
      <c r="B33" s="65" t="s">
        <v>141</v>
      </c>
      <c r="C33" s="66" t="s">
        <v>142</v>
      </c>
      <c r="D33" s="3">
        <v>0</v>
      </c>
      <c r="E33" s="23">
        <v>1</v>
      </c>
      <c r="F33" s="23">
        <v>1</v>
      </c>
      <c r="G33" s="144">
        <v>1</v>
      </c>
    </row>
    <row r="34" spans="1:7" ht="15" customHeight="1">
      <c r="A34" s="57"/>
      <c r="B34" s="65" t="s">
        <v>133</v>
      </c>
      <c r="C34" s="66" t="s">
        <v>134</v>
      </c>
      <c r="D34" s="23">
        <v>526</v>
      </c>
      <c r="E34" s="23">
        <v>1</v>
      </c>
      <c r="F34" s="23">
        <v>1</v>
      </c>
      <c r="G34" s="144">
        <v>1</v>
      </c>
    </row>
    <row r="35" spans="1:7" ht="15" customHeight="1">
      <c r="A35" s="57"/>
      <c r="B35" s="65" t="s">
        <v>143</v>
      </c>
      <c r="C35" s="66" t="s">
        <v>144</v>
      </c>
      <c r="D35" s="3">
        <v>0</v>
      </c>
      <c r="E35" s="23">
        <v>1</v>
      </c>
      <c r="F35" s="23">
        <v>1</v>
      </c>
      <c r="G35" s="144">
        <v>1</v>
      </c>
    </row>
    <row r="36" spans="1:7" ht="15" customHeight="1">
      <c r="A36" s="57"/>
      <c r="B36" s="65" t="s">
        <v>135</v>
      </c>
      <c r="C36" s="66" t="s">
        <v>136</v>
      </c>
      <c r="D36" s="23">
        <v>1235</v>
      </c>
      <c r="E36" s="23">
        <v>500</v>
      </c>
      <c r="F36" s="23">
        <v>500</v>
      </c>
      <c r="G36" s="144">
        <v>1</v>
      </c>
    </row>
    <row r="37" spans="1:7" ht="15" customHeight="1">
      <c r="A37" s="57"/>
      <c r="B37" s="65" t="s">
        <v>113</v>
      </c>
      <c r="C37" s="66" t="s">
        <v>112</v>
      </c>
      <c r="D37" s="23">
        <v>1128</v>
      </c>
      <c r="E37" s="3">
        <v>0</v>
      </c>
      <c r="F37" s="3">
        <v>0</v>
      </c>
      <c r="G37" s="29">
        <v>2800</v>
      </c>
    </row>
    <row r="38" spans="1:7" ht="15" customHeight="1">
      <c r="A38" s="57" t="s">
        <v>3</v>
      </c>
      <c r="B38" s="63">
        <v>60</v>
      </c>
      <c r="C38" s="57" t="s">
        <v>13</v>
      </c>
      <c r="D38" s="15">
        <f t="shared" ref="D38:G38" si="0">SUM(D22:D37)</f>
        <v>39695</v>
      </c>
      <c r="E38" s="15">
        <f t="shared" si="0"/>
        <v>40423</v>
      </c>
      <c r="F38" s="15">
        <f t="shared" si="0"/>
        <v>41627</v>
      </c>
      <c r="G38" s="15">
        <f t="shared" si="0"/>
        <v>43873</v>
      </c>
    </row>
    <row r="39" spans="1:7" ht="15" customHeight="1">
      <c r="A39" s="57" t="s">
        <v>3</v>
      </c>
      <c r="B39" s="62">
        <v>0.10100000000000001</v>
      </c>
      <c r="C39" s="59" t="s">
        <v>12</v>
      </c>
      <c r="D39" s="15">
        <f t="shared" ref="D39:G39" si="1">D38</f>
        <v>39695</v>
      </c>
      <c r="E39" s="15">
        <f t="shared" si="1"/>
        <v>40423</v>
      </c>
      <c r="F39" s="15">
        <f t="shared" si="1"/>
        <v>41627</v>
      </c>
      <c r="G39" s="15">
        <f t="shared" si="1"/>
        <v>43873</v>
      </c>
    </row>
    <row r="40" spans="1:7" ht="15" customHeight="1">
      <c r="A40" s="57"/>
      <c r="B40" s="62"/>
      <c r="C40" s="59"/>
      <c r="D40" s="68"/>
      <c r="E40" s="68"/>
      <c r="F40" s="68"/>
      <c r="G40" s="68"/>
    </row>
    <row r="41" spans="1:7" ht="15" customHeight="1">
      <c r="A41" s="57"/>
      <c r="B41" s="62">
        <v>0.10299999999999999</v>
      </c>
      <c r="C41" s="59" t="s">
        <v>69</v>
      </c>
      <c r="D41" s="68"/>
      <c r="E41" s="68"/>
      <c r="F41" s="68"/>
      <c r="G41" s="68"/>
    </row>
    <row r="42" spans="1:7" ht="15" customHeight="1">
      <c r="A42" s="57"/>
      <c r="B42" s="63">
        <v>60</v>
      </c>
      <c r="C42" s="57" t="s">
        <v>13</v>
      </c>
      <c r="D42" s="68"/>
      <c r="E42" s="68"/>
      <c r="F42" s="68"/>
      <c r="G42" s="68"/>
    </row>
    <row r="43" spans="1:7" ht="15" customHeight="1">
      <c r="A43" s="57"/>
      <c r="B43" s="63" t="s">
        <v>16</v>
      </c>
      <c r="C43" s="48" t="s">
        <v>108</v>
      </c>
      <c r="D43" s="8">
        <v>299</v>
      </c>
      <c r="E43" s="13">
        <v>300</v>
      </c>
      <c r="F43" s="13">
        <v>300</v>
      </c>
      <c r="G43" s="144">
        <v>300</v>
      </c>
    </row>
    <row r="44" spans="1:7" ht="15" customHeight="1">
      <c r="A44" s="57"/>
      <c r="B44" s="63" t="s">
        <v>19</v>
      </c>
      <c r="C44" s="66" t="s">
        <v>20</v>
      </c>
      <c r="D44" s="13">
        <v>911</v>
      </c>
      <c r="E44" s="13">
        <v>600</v>
      </c>
      <c r="F44" s="13">
        <v>600</v>
      </c>
      <c r="G44" s="144">
        <v>600</v>
      </c>
    </row>
    <row r="45" spans="1:7" ht="13.9" customHeight="1">
      <c r="A45" s="43"/>
      <c r="B45" s="65" t="s">
        <v>113</v>
      </c>
      <c r="C45" s="57" t="s">
        <v>112</v>
      </c>
      <c r="D45" s="29">
        <v>616</v>
      </c>
      <c r="E45" s="29">
        <v>1000</v>
      </c>
      <c r="F45" s="29">
        <v>1000</v>
      </c>
      <c r="G45" s="23">
        <v>1000</v>
      </c>
    </row>
    <row r="46" spans="1:7" ht="15" customHeight="1">
      <c r="A46" s="57" t="s">
        <v>3</v>
      </c>
      <c r="B46" s="63">
        <v>60</v>
      </c>
      <c r="C46" s="57" t="s">
        <v>13</v>
      </c>
      <c r="D46" s="15">
        <f t="shared" ref="D46:G46" si="2">SUM(D43:D45)</f>
        <v>1826</v>
      </c>
      <c r="E46" s="15">
        <f t="shared" si="2"/>
        <v>1900</v>
      </c>
      <c r="F46" s="15">
        <f t="shared" si="2"/>
        <v>1900</v>
      </c>
      <c r="G46" s="15">
        <f t="shared" si="2"/>
        <v>1900</v>
      </c>
    </row>
    <row r="47" spans="1:7" ht="15" customHeight="1">
      <c r="A47" s="69" t="s">
        <v>3</v>
      </c>
      <c r="B47" s="70">
        <v>0.10299999999999999</v>
      </c>
      <c r="C47" s="71" t="s">
        <v>69</v>
      </c>
      <c r="D47" s="15">
        <f t="shared" ref="D47:G47" si="3">D46</f>
        <v>1826</v>
      </c>
      <c r="E47" s="15">
        <f t="shared" si="3"/>
        <v>1900</v>
      </c>
      <c r="F47" s="15">
        <f t="shared" si="3"/>
        <v>1900</v>
      </c>
      <c r="G47" s="15">
        <f t="shared" si="3"/>
        <v>1900</v>
      </c>
    </row>
    <row r="48" spans="1:7" ht="11.1" customHeight="1">
      <c r="A48" s="57"/>
      <c r="B48" s="65"/>
      <c r="C48" s="57"/>
      <c r="D48" s="68"/>
      <c r="E48" s="68"/>
      <c r="F48" s="68"/>
      <c r="G48" s="68"/>
    </row>
    <row r="49" spans="1:7" ht="29.25" customHeight="1">
      <c r="A49" s="57"/>
      <c r="B49" s="62">
        <v>0.109</v>
      </c>
      <c r="C49" s="59" t="s">
        <v>21</v>
      </c>
      <c r="D49" s="68"/>
      <c r="E49" s="68"/>
      <c r="F49" s="68"/>
      <c r="G49" s="68"/>
    </row>
    <row r="50" spans="1:7" ht="15" customHeight="1">
      <c r="A50" s="57"/>
      <c r="B50" s="63">
        <v>61</v>
      </c>
      <c r="C50" s="57" t="s">
        <v>22</v>
      </c>
      <c r="D50" s="68"/>
      <c r="E50" s="68"/>
      <c r="F50" s="68"/>
      <c r="G50" s="68"/>
    </row>
    <row r="51" spans="1:7" ht="15" customHeight="1">
      <c r="A51" s="57"/>
      <c r="B51" s="63" t="s">
        <v>23</v>
      </c>
      <c r="C51" s="48" t="s">
        <v>108</v>
      </c>
      <c r="D51" s="8">
        <v>200</v>
      </c>
      <c r="E51" s="8">
        <v>300</v>
      </c>
      <c r="F51" s="8">
        <v>300</v>
      </c>
      <c r="G51" s="145">
        <v>300</v>
      </c>
    </row>
    <row r="52" spans="1:7" ht="13.9" customHeight="1">
      <c r="A52" s="43"/>
      <c r="B52" s="65" t="s">
        <v>114</v>
      </c>
      <c r="C52" s="57" t="s">
        <v>112</v>
      </c>
      <c r="D52" s="29">
        <v>196</v>
      </c>
      <c r="E52" s="29">
        <v>2874</v>
      </c>
      <c r="F52" s="29">
        <v>2874</v>
      </c>
      <c r="G52" s="23">
        <v>1</v>
      </c>
    </row>
    <row r="53" spans="1:7" ht="15" customHeight="1">
      <c r="A53" s="57" t="s">
        <v>3</v>
      </c>
      <c r="B53" s="63">
        <v>61</v>
      </c>
      <c r="C53" s="57" t="s">
        <v>22</v>
      </c>
      <c r="D53" s="15">
        <f t="shared" ref="D53:G53" si="4">SUM(D51:D52)</f>
        <v>396</v>
      </c>
      <c r="E53" s="15">
        <f t="shared" si="4"/>
        <v>3174</v>
      </c>
      <c r="F53" s="15">
        <f t="shared" si="4"/>
        <v>3174</v>
      </c>
      <c r="G53" s="15">
        <f t="shared" si="4"/>
        <v>301</v>
      </c>
    </row>
    <row r="54" spans="1:7" ht="9.9499999999999993" customHeight="1">
      <c r="A54" s="57"/>
      <c r="B54" s="65"/>
      <c r="C54" s="57"/>
      <c r="D54" s="68"/>
      <c r="E54" s="68"/>
      <c r="F54" s="68"/>
      <c r="G54" s="68"/>
    </row>
    <row r="55" spans="1:7" ht="15" customHeight="1">
      <c r="A55" s="57"/>
      <c r="B55" s="63">
        <v>62</v>
      </c>
      <c r="C55" s="57" t="s">
        <v>49</v>
      </c>
      <c r="D55" s="68"/>
      <c r="E55" s="68"/>
      <c r="F55" s="68"/>
      <c r="G55" s="68"/>
    </row>
    <row r="56" spans="1:7" ht="15" customHeight="1">
      <c r="A56" s="57"/>
      <c r="B56" s="63" t="s">
        <v>24</v>
      </c>
      <c r="C56" s="48" t="s">
        <v>108</v>
      </c>
      <c r="D56" s="3">
        <v>0</v>
      </c>
      <c r="E56" s="28">
        <v>500</v>
      </c>
      <c r="F56" s="28">
        <v>500</v>
      </c>
      <c r="G56" s="144">
        <v>500</v>
      </c>
    </row>
    <row r="57" spans="1:7" ht="13.9" customHeight="1">
      <c r="A57" s="43"/>
      <c r="B57" s="65" t="s">
        <v>115</v>
      </c>
      <c r="C57" s="57" t="s">
        <v>112</v>
      </c>
      <c r="D57" s="22">
        <v>0</v>
      </c>
      <c r="E57" s="29">
        <v>500</v>
      </c>
      <c r="F57" s="29">
        <f>500+51841</f>
        <v>52341</v>
      </c>
      <c r="G57" s="23">
        <v>500</v>
      </c>
    </row>
    <row r="58" spans="1:7" ht="15" customHeight="1">
      <c r="A58" s="57" t="s">
        <v>3</v>
      </c>
      <c r="B58" s="63">
        <v>62</v>
      </c>
      <c r="C58" s="57" t="s">
        <v>49</v>
      </c>
      <c r="D58" s="4">
        <f t="shared" ref="D58:G58" si="5">SUM(D56:D57)</f>
        <v>0</v>
      </c>
      <c r="E58" s="15">
        <f t="shared" si="5"/>
        <v>1000</v>
      </c>
      <c r="F58" s="15">
        <f t="shared" si="5"/>
        <v>52841</v>
      </c>
      <c r="G58" s="15">
        <f t="shared" si="5"/>
        <v>1000</v>
      </c>
    </row>
    <row r="59" spans="1:7" ht="25.5">
      <c r="A59" s="57" t="s">
        <v>3</v>
      </c>
      <c r="B59" s="62">
        <v>0.109</v>
      </c>
      <c r="C59" s="59" t="s">
        <v>21</v>
      </c>
      <c r="D59" s="8">
        <f t="shared" ref="D59:G59" si="6">D58+D53</f>
        <v>396</v>
      </c>
      <c r="E59" s="23">
        <f t="shared" si="6"/>
        <v>4174</v>
      </c>
      <c r="F59" s="23">
        <f t="shared" si="6"/>
        <v>56015</v>
      </c>
      <c r="G59" s="23">
        <f t="shared" si="6"/>
        <v>1301</v>
      </c>
    </row>
    <row r="60" spans="1:7" ht="13.9" customHeight="1">
      <c r="A60" s="57" t="s">
        <v>3</v>
      </c>
      <c r="B60" s="61">
        <v>2015</v>
      </c>
      <c r="C60" s="59" t="s">
        <v>11</v>
      </c>
      <c r="D60" s="15">
        <f t="shared" ref="D60:G60" si="7">D59+D47+D39</f>
        <v>41917</v>
      </c>
      <c r="E60" s="15">
        <f t="shared" si="7"/>
        <v>46497</v>
      </c>
      <c r="F60" s="15">
        <f t="shared" si="7"/>
        <v>99542</v>
      </c>
      <c r="G60" s="15">
        <f t="shared" si="7"/>
        <v>47074</v>
      </c>
    </row>
    <row r="61" spans="1:7" ht="11.1" customHeight="1">
      <c r="A61" s="57"/>
      <c r="B61" s="58"/>
      <c r="C61" s="59"/>
      <c r="D61" s="68"/>
      <c r="E61" s="68"/>
      <c r="F61" s="68"/>
      <c r="G61" s="68"/>
    </row>
    <row r="62" spans="1:7" ht="14.45" customHeight="1">
      <c r="A62" s="57" t="s">
        <v>5</v>
      </c>
      <c r="B62" s="61">
        <v>2515</v>
      </c>
      <c r="C62" s="59" t="s">
        <v>0</v>
      </c>
      <c r="D62" s="68"/>
      <c r="E62" s="68"/>
      <c r="F62" s="68"/>
      <c r="G62" s="68"/>
    </row>
    <row r="63" spans="1:7" ht="14.45" customHeight="1">
      <c r="A63" s="43"/>
      <c r="B63" s="62">
        <v>3.0000000000000001E-3</v>
      </c>
      <c r="C63" s="59" t="s">
        <v>204</v>
      </c>
      <c r="D63" s="36"/>
      <c r="E63" s="36"/>
      <c r="F63" s="36"/>
      <c r="G63" s="36"/>
    </row>
    <row r="64" spans="1:7" ht="14.45" customHeight="1">
      <c r="A64" s="43"/>
      <c r="B64" s="58">
        <v>63</v>
      </c>
      <c r="C64" s="57" t="s">
        <v>205</v>
      </c>
      <c r="D64" s="36"/>
      <c r="E64" s="36"/>
      <c r="F64" s="36"/>
      <c r="G64" s="36"/>
    </row>
    <row r="65" spans="1:7" s="171" customFormat="1" ht="14.45" customHeight="1">
      <c r="A65" s="43"/>
      <c r="B65" s="65" t="s">
        <v>206</v>
      </c>
      <c r="C65" s="57" t="s">
        <v>158</v>
      </c>
      <c r="D65" s="11">
        <v>0</v>
      </c>
      <c r="E65" s="5">
        <v>0</v>
      </c>
      <c r="F65" s="5">
        <v>0</v>
      </c>
      <c r="G65" s="14">
        <v>62377</v>
      </c>
    </row>
    <row r="66" spans="1:7" ht="14.45" customHeight="1">
      <c r="A66" s="43" t="s">
        <v>3</v>
      </c>
      <c r="B66" s="58">
        <v>63</v>
      </c>
      <c r="C66" s="57" t="s">
        <v>205</v>
      </c>
      <c r="D66" s="5">
        <f t="shared" ref="D66:E66" si="8">SUM(D65:D65)</f>
        <v>0</v>
      </c>
      <c r="E66" s="5">
        <f t="shared" si="8"/>
        <v>0</v>
      </c>
      <c r="F66" s="5">
        <f t="shared" ref="F66:G66" si="9">SUM(F65:F65)</f>
        <v>0</v>
      </c>
      <c r="G66" s="14">
        <f t="shared" si="9"/>
        <v>62377</v>
      </c>
    </row>
    <row r="67" spans="1:7" ht="14.45" customHeight="1">
      <c r="A67" s="43" t="s">
        <v>3</v>
      </c>
      <c r="B67" s="62">
        <v>3.0000000000000001E-3</v>
      </c>
      <c r="C67" s="59" t="s">
        <v>204</v>
      </c>
      <c r="D67" s="6">
        <f t="shared" ref="D67:G67" si="10">D66</f>
        <v>0</v>
      </c>
      <c r="E67" s="4">
        <f t="shared" si="10"/>
        <v>0</v>
      </c>
      <c r="F67" s="4">
        <f t="shared" si="10"/>
        <v>0</v>
      </c>
      <c r="G67" s="15">
        <f t="shared" si="10"/>
        <v>62377</v>
      </c>
    </row>
    <row r="68" spans="1:7" ht="11.85" customHeight="1">
      <c r="A68" s="43"/>
      <c r="B68" s="62"/>
      <c r="C68" s="59"/>
      <c r="D68" s="36"/>
      <c r="E68" s="8"/>
      <c r="F68" s="8"/>
      <c r="G68" s="8"/>
    </row>
    <row r="69" spans="1:7" ht="14.45" customHeight="1">
      <c r="A69" s="57"/>
      <c r="B69" s="62">
        <v>0.10100000000000001</v>
      </c>
      <c r="C69" s="59" t="s">
        <v>26</v>
      </c>
      <c r="D69" s="68"/>
      <c r="E69" s="68"/>
      <c r="F69" s="68"/>
      <c r="G69" s="68"/>
    </row>
    <row r="70" spans="1:7" ht="14.45" customHeight="1">
      <c r="A70" s="57"/>
      <c r="B70" s="72">
        <v>0.44</v>
      </c>
      <c r="C70" s="57" t="s">
        <v>25</v>
      </c>
      <c r="D70" s="68"/>
      <c r="E70" s="68"/>
      <c r="F70" s="68"/>
      <c r="G70" s="68"/>
    </row>
    <row r="71" spans="1:7" ht="14.45" customHeight="1">
      <c r="A71" s="57"/>
      <c r="B71" s="65" t="s">
        <v>27</v>
      </c>
      <c r="C71" s="57" t="s">
        <v>15</v>
      </c>
      <c r="D71" s="21">
        <v>51907</v>
      </c>
      <c r="E71" s="21">
        <v>72222</v>
      </c>
      <c r="F71" s="21">
        <v>72222</v>
      </c>
      <c r="G71" s="145">
        <v>14827</v>
      </c>
    </row>
    <row r="72" spans="1:7" ht="14.45" customHeight="1">
      <c r="A72" s="57"/>
      <c r="B72" s="65" t="s">
        <v>196</v>
      </c>
      <c r="C72" s="57" t="s">
        <v>74</v>
      </c>
      <c r="D72" s="7">
        <v>0</v>
      </c>
      <c r="E72" s="7">
        <v>0</v>
      </c>
      <c r="F72" s="7">
        <v>0</v>
      </c>
      <c r="G72" s="145">
        <v>2130</v>
      </c>
    </row>
    <row r="73" spans="1:7" s="129" customFormat="1" ht="14.45" customHeight="1">
      <c r="A73" s="48"/>
      <c r="B73" s="49" t="s">
        <v>116</v>
      </c>
      <c r="C73" s="48" t="s">
        <v>102</v>
      </c>
      <c r="D73" s="8">
        <v>1528</v>
      </c>
      <c r="E73" s="8">
        <v>2179</v>
      </c>
      <c r="F73" s="8">
        <v>2179</v>
      </c>
      <c r="G73" s="8">
        <v>1</v>
      </c>
    </row>
    <row r="74" spans="1:7" s="129" customFormat="1" ht="14.45" customHeight="1">
      <c r="A74" s="48"/>
      <c r="B74" s="49" t="s">
        <v>117</v>
      </c>
      <c r="C74" s="48" t="s">
        <v>103</v>
      </c>
      <c r="D74" s="8">
        <v>35074</v>
      </c>
      <c r="E74" s="8">
        <v>9416</v>
      </c>
      <c r="F74" s="8">
        <v>9416</v>
      </c>
      <c r="G74" s="8">
        <v>2023</v>
      </c>
    </row>
    <row r="75" spans="1:7" ht="14.45" customHeight="1">
      <c r="A75" s="57"/>
      <c r="B75" s="73" t="s">
        <v>28</v>
      </c>
      <c r="C75" s="48" t="s">
        <v>108</v>
      </c>
      <c r="D75" s="29">
        <v>135</v>
      </c>
      <c r="E75" s="29">
        <v>330</v>
      </c>
      <c r="F75" s="29">
        <v>330</v>
      </c>
      <c r="G75" s="145">
        <v>330</v>
      </c>
    </row>
    <row r="76" spans="1:7" ht="14.45" customHeight="1">
      <c r="A76" s="57"/>
      <c r="B76" s="73" t="s">
        <v>29</v>
      </c>
      <c r="C76" s="57" t="s">
        <v>18</v>
      </c>
      <c r="D76" s="29">
        <v>864</v>
      </c>
      <c r="E76" s="29">
        <v>2995</v>
      </c>
      <c r="F76" s="29">
        <v>2995</v>
      </c>
      <c r="G76" s="145">
        <v>2994</v>
      </c>
    </row>
    <row r="77" spans="1:7" ht="14.45" customHeight="1">
      <c r="A77" s="57"/>
      <c r="B77" s="73" t="s">
        <v>151</v>
      </c>
      <c r="C77" s="57" t="s">
        <v>138</v>
      </c>
      <c r="D77" s="29">
        <v>75</v>
      </c>
      <c r="E77" s="29">
        <v>1</v>
      </c>
      <c r="F77" s="29">
        <v>1</v>
      </c>
      <c r="G77" s="23">
        <v>1</v>
      </c>
    </row>
    <row r="78" spans="1:7" ht="14.45" customHeight="1">
      <c r="A78" s="57"/>
      <c r="B78" s="73" t="s">
        <v>149</v>
      </c>
      <c r="C78" s="57" t="s">
        <v>150</v>
      </c>
      <c r="D78" s="22">
        <v>0</v>
      </c>
      <c r="E78" s="29">
        <v>1</v>
      </c>
      <c r="F78" s="29">
        <v>1</v>
      </c>
      <c r="G78" s="23">
        <v>1</v>
      </c>
    </row>
    <row r="79" spans="1:7" ht="14.45" customHeight="1">
      <c r="A79" s="57"/>
      <c r="B79" s="73" t="s">
        <v>148</v>
      </c>
      <c r="C79" s="57" t="s">
        <v>142</v>
      </c>
      <c r="D79" s="29">
        <v>583</v>
      </c>
      <c r="E79" s="29">
        <v>1</v>
      </c>
      <c r="F79" s="29">
        <v>1</v>
      </c>
      <c r="G79" s="23">
        <v>1</v>
      </c>
    </row>
    <row r="80" spans="1:7" ht="14.45" customHeight="1">
      <c r="A80" s="57"/>
      <c r="B80" s="73" t="s">
        <v>323</v>
      </c>
      <c r="C80" s="57" t="s">
        <v>134</v>
      </c>
      <c r="D80" s="22">
        <v>0</v>
      </c>
      <c r="E80" s="22">
        <v>0</v>
      </c>
      <c r="F80" s="22">
        <v>0</v>
      </c>
      <c r="G80" s="23">
        <v>1</v>
      </c>
    </row>
    <row r="81" spans="1:7" ht="14.45" customHeight="1">
      <c r="A81" s="57"/>
      <c r="B81" s="73" t="s">
        <v>146</v>
      </c>
      <c r="C81" s="57" t="s">
        <v>147</v>
      </c>
      <c r="D81" s="21">
        <v>202</v>
      </c>
      <c r="E81" s="21">
        <v>1</v>
      </c>
      <c r="F81" s="21">
        <v>1</v>
      </c>
      <c r="G81" s="8">
        <v>1</v>
      </c>
    </row>
    <row r="82" spans="1:7" ht="14.45" customHeight="1">
      <c r="A82" s="57"/>
      <c r="B82" s="73" t="s">
        <v>297</v>
      </c>
      <c r="C82" s="57" t="s">
        <v>298</v>
      </c>
      <c r="D82" s="7">
        <v>0</v>
      </c>
      <c r="E82" s="7">
        <v>0</v>
      </c>
      <c r="F82" s="7">
        <v>0</v>
      </c>
      <c r="G82" s="2">
        <v>0</v>
      </c>
    </row>
    <row r="83" spans="1:7" ht="14.45" customHeight="1">
      <c r="A83" s="43"/>
      <c r="B83" s="65" t="s">
        <v>145</v>
      </c>
      <c r="C83" s="57" t="s">
        <v>136</v>
      </c>
      <c r="D83" s="29">
        <v>1155</v>
      </c>
      <c r="E83" s="29">
        <v>1</v>
      </c>
      <c r="F83" s="29">
        <v>1</v>
      </c>
      <c r="G83" s="23">
        <v>1</v>
      </c>
    </row>
    <row r="84" spans="1:7" ht="14.45" customHeight="1">
      <c r="A84" s="43"/>
      <c r="B84" s="65" t="s">
        <v>111</v>
      </c>
      <c r="C84" s="57" t="s">
        <v>112</v>
      </c>
      <c r="D84" s="29">
        <v>913</v>
      </c>
      <c r="E84" s="29">
        <v>1000</v>
      </c>
      <c r="F84" s="29">
        <v>1000</v>
      </c>
      <c r="G84" s="23">
        <v>1000</v>
      </c>
    </row>
    <row r="85" spans="1:7" ht="14.45" customHeight="1">
      <c r="A85" s="57" t="s">
        <v>3</v>
      </c>
      <c r="B85" s="72">
        <v>0.44</v>
      </c>
      <c r="C85" s="57" t="s">
        <v>25</v>
      </c>
      <c r="D85" s="9">
        <f t="shared" ref="D85:G85" si="11">SUM(D71:D84)</f>
        <v>92436</v>
      </c>
      <c r="E85" s="9">
        <f t="shared" si="11"/>
        <v>88147</v>
      </c>
      <c r="F85" s="9">
        <f t="shared" si="11"/>
        <v>88147</v>
      </c>
      <c r="G85" s="9">
        <f t="shared" si="11"/>
        <v>23311</v>
      </c>
    </row>
    <row r="86" spans="1:7" ht="9.9499999999999993" customHeight="1">
      <c r="A86" s="57"/>
      <c r="B86" s="72"/>
      <c r="C86" s="57"/>
      <c r="D86" s="68"/>
      <c r="E86" s="68"/>
      <c r="F86" s="68"/>
      <c r="G86" s="68"/>
    </row>
    <row r="87" spans="1:7" ht="14.85" customHeight="1">
      <c r="A87" s="57"/>
      <c r="B87" s="72">
        <v>0.46</v>
      </c>
      <c r="C87" s="57" t="s">
        <v>98</v>
      </c>
      <c r="D87" s="68"/>
      <c r="E87" s="68"/>
      <c r="F87" s="68"/>
      <c r="G87" s="68"/>
    </row>
    <row r="88" spans="1:7" ht="14.85" customHeight="1">
      <c r="A88" s="57"/>
      <c r="B88" s="65" t="s">
        <v>30</v>
      </c>
      <c r="C88" s="57" t="s">
        <v>15</v>
      </c>
      <c r="D88" s="8">
        <v>9771</v>
      </c>
      <c r="E88" s="21">
        <v>15741</v>
      </c>
      <c r="F88" s="21">
        <v>15741</v>
      </c>
      <c r="G88" s="145">
        <v>1</v>
      </c>
    </row>
    <row r="89" spans="1:7" s="129" customFormat="1" ht="14.85" customHeight="1">
      <c r="A89" s="48"/>
      <c r="B89" s="49" t="s">
        <v>118</v>
      </c>
      <c r="C89" s="48" t="s">
        <v>102</v>
      </c>
      <c r="D89" s="8">
        <v>354</v>
      </c>
      <c r="E89" s="8">
        <v>477</v>
      </c>
      <c r="F89" s="8">
        <v>477</v>
      </c>
      <c r="G89" s="8">
        <v>1</v>
      </c>
    </row>
    <row r="90" spans="1:7" s="129" customFormat="1" ht="14.85" customHeight="1">
      <c r="A90" s="48"/>
      <c r="B90" s="49" t="s">
        <v>119</v>
      </c>
      <c r="C90" s="48" t="s">
        <v>103</v>
      </c>
      <c r="D90" s="8">
        <v>6486</v>
      </c>
      <c r="E90" s="8">
        <v>2315</v>
      </c>
      <c r="F90" s="8">
        <v>2315</v>
      </c>
      <c r="G90" s="2">
        <v>0</v>
      </c>
    </row>
    <row r="91" spans="1:7" ht="14.85" customHeight="1">
      <c r="A91" s="57"/>
      <c r="B91" s="73" t="s">
        <v>31</v>
      </c>
      <c r="C91" s="48" t="s">
        <v>108</v>
      </c>
      <c r="D91" s="8">
        <v>33</v>
      </c>
      <c r="E91" s="21">
        <v>33</v>
      </c>
      <c r="F91" s="21">
        <v>33</v>
      </c>
      <c r="G91" s="22">
        <v>0</v>
      </c>
    </row>
    <row r="92" spans="1:7" ht="14.85" customHeight="1">
      <c r="A92" s="124"/>
      <c r="B92" s="125" t="s">
        <v>32</v>
      </c>
      <c r="C92" s="124" t="s">
        <v>18</v>
      </c>
      <c r="D92" s="8">
        <v>44</v>
      </c>
      <c r="E92" s="21">
        <v>45</v>
      </c>
      <c r="F92" s="21">
        <v>45</v>
      </c>
      <c r="G92" s="7">
        <v>0</v>
      </c>
    </row>
    <row r="93" spans="1:7" ht="14.85" customHeight="1">
      <c r="A93" s="69" t="s">
        <v>3</v>
      </c>
      <c r="B93" s="160">
        <v>0.46</v>
      </c>
      <c r="C93" s="69" t="s">
        <v>98</v>
      </c>
      <c r="D93" s="9">
        <f t="shared" ref="D93:G93" si="12">SUM(D88:D92)</f>
        <v>16688</v>
      </c>
      <c r="E93" s="9">
        <f t="shared" si="12"/>
        <v>18611</v>
      </c>
      <c r="F93" s="9">
        <f t="shared" si="12"/>
        <v>18611</v>
      </c>
      <c r="G93" s="9">
        <f t="shared" si="12"/>
        <v>2</v>
      </c>
    </row>
    <row r="94" spans="1:7" ht="9.9499999999999993" customHeight="1">
      <c r="A94" s="57"/>
      <c r="B94" s="72"/>
      <c r="C94" s="57"/>
      <c r="D94" s="68"/>
      <c r="E94" s="68"/>
      <c r="F94" s="68"/>
      <c r="G94" s="68"/>
    </row>
    <row r="95" spans="1:7" ht="14.85" customHeight="1">
      <c r="A95" s="57"/>
      <c r="B95" s="72">
        <v>0.47</v>
      </c>
      <c r="C95" s="57" t="s">
        <v>99</v>
      </c>
      <c r="D95" s="68"/>
      <c r="E95" s="68"/>
      <c r="F95" s="68"/>
      <c r="G95" s="68"/>
    </row>
    <row r="96" spans="1:7" ht="14.85" customHeight="1">
      <c r="A96" s="57"/>
      <c r="B96" s="65" t="s">
        <v>33</v>
      </c>
      <c r="C96" s="57" t="s">
        <v>15</v>
      </c>
      <c r="D96" s="8">
        <v>1565</v>
      </c>
      <c r="E96" s="21">
        <v>2734</v>
      </c>
      <c r="F96" s="21">
        <v>2734</v>
      </c>
      <c r="G96" s="145">
        <v>1</v>
      </c>
    </row>
    <row r="97" spans="1:7" s="129" customFormat="1" ht="14.85" customHeight="1">
      <c r="A97" s="48"/>
      <c r="B97" s="49" t="s">
        <v>120</v>
      </c>
      <c r="C97" s="48" t="s">
        <v>102</v>
      </c>
      <c r="D97" s="8">
        <v>78</v>
      </c>
      <c r="E97" s="8">
        <v>83</v>
      </c>
      <c r="F97" s="8">
        <v>83</v>
      </c>
      <c r="G97" s="2">
        <v>0</v>
      </c>
    </row>
    <row r="98" spans="1:7" s="129" customFormat="1" ht="14.85" customHeight="1">
      <c r="A98" s="48"/>
      <c r="B98" s="49" t="s">
        <v>121</v>
      </c>
      <c r="C98" s="48" t="s">
        <v>103</v>
      </c>
      <c r="D98" s="8">
        <v>1265</v>
      </c>
      <c r="E98" s="8">
        <v>350</v>
      </c>
      <c r="F98" s="8">
        <v>350</v>
      </c>
      <c r="G98" s="2">
        <v>0</v>
      </c>
    </row>
    <row r="99" spans="1:7" ht="13.7" customHeight="1">
      <c r="A99" s="57"/>
      <c r="B99" s="73" t="s">
        <v>34</v>
      </c>
      <c r="C99" s="48" t="s">
        <v>108</v>
      </c>
      <c r="D99" s="23">
        <v>33</v>
      </c>
      <c r="E99" s="29">
        <v>33</v>
      </c>
      <c r="F99" s="29">
        <v>33</v>
      </c>
      <c r="G99" s="22">
        <v>0</v>
      </c>
    </row>
    <row r="100" spans="1:7" ht="14.85" customHeight="1">
      <c r="A100" s="124"/>
      <c r="B100" s="125" t="s">
        <v>35</v>
      </c>
      <c r="C100" s="124" t="s">
        <v>18</v>
      </c>
      <c r="D100" s="8">
        <v>45</v>
      </c>
      <c r="E100" s="21">
        <v>45</v>
      </c>
      <c r="F100" s="21">
        <v>45</v>
      </c>
      <c r="G100" s="22">
        <v>0</v>
      </c>
    </row>
    <row r="101" spans="1:7" ht="14.85" customHeight="1">
      <c r="A101" s="124" t="s">
        <v>3</v>
      </c>
      <c r="B101" s="126">
        <v>0.47</v>
      </c>
      <c r="C101" s="124" t="s">
        <v>99</v>
      </c>
      <c r="D101" s="9">
        <f t="shared" ref="D101:G101" si="13">SUM(D96:D100)</f>
        <v>2986</v>
      </c>
      <c r="E101" s="9">
        <f t="shared" si="13"/>
        <v>3245</v>
      </c>
      <c r="F101" s="9">
        <f t="shared" si="13"/>
        <v>3245</v>
      </c>
      <c r="G101" s="9">
        <f t="shared" si="13"/>
        <v>1</v>
      </c>
    </row>
    <row r="102" spans="1:7" ht="10.15" customHeight="1">
      <c r="A102" s="57"/>
      <c r="B102" s="72"/>
      <c r="C102" s="57"/>
      <c r="D102" s="68"/>
      <c r="E102" s="68"/>
      <c r="F102" s="68"/>
      <c r="G102" s="68"/>
    </row>
    <row r="103" spans="1:7" ht="14.85" customHeight="1">
      <c r="A103" s="57"/>
      <c r="B103" s="72">
        <v>0.48</v>
      </c>
      <c r="C103" s="57" t="s">
        <v>100</v>
      </c>
      <c r="D103" s="68"/>
      <c r="E103" s="68"/>
      <c r="F103" s="68"/>
      <c r="G103" s="68"/>
    </row>
    <row r="104" spans="1:7" ht="14.85" customHeight="1">
      <c r="A104" s="57"/>
      <c r="B104" s="65" t="s">
        <v>36</v>
      </c>
      <c r="C104" s="57" t="s">
        <v>15</v>
      </c>
      <c r="D104" s="8">
        <v>9753</v>
      </c>
      <c r="E104" s="21">
        <v>16625</v>
      </c>
      <c r="F104" s="21">
        <v>16625</v>
      </c>
      <c r="G104" s="145">
        <v>1</v>
      </c>
    </row>
    <row r="105" spans="1:7" s="129" customFormat="1" ht="14.85" customHeight="1">
      <c r="A105" s="48"/>
      <c r="B105" s="49" t="s">
        <v>122</v>
      </c>
      <c r="C105" s="48" t="s">
        <v>102</v>
      </c>
      <c r="D105" s="8">
        <v>309</v>
      </c>
      <c r="E105" s="8">
        <v>504</v>
      </c>
      <c r="F105" s="8">
        <v>504</v>
      </c>
      <c r="G105" s="2">
        <v>0</v>
      </c>
    </row>
    <row r="106" spans="1:7" s="129" customFormat="1" ht="14.85" customHeight="1">
      <c r="A106" s="48"/>
      <c r="B106" s="49" t="s">
        <v>123</v>
      </c>
      <c r="C106" s="48" t="s">
        <v>103</v>
      </c>
      <c r="D106" s="8">
        <v>6530</v>
      </c>
      <c r="E106" s="8">
        <v>2354</v>
      </c>
      <c r="F106" s="8">
        <v>2354</v>
      </c>
      <c r="G106" s="2">
        <v>0</v>
      </c>
    </row>
    <row r="107" spans="1:7" ht="14.85" customHeight="1">
      <c r="A107" s="57"/>
      <c r="B107" s="73" t="s">
        <v>37</v>
      </c>
      <c r="C107" s="48" t="s">
        <v>108</v>
      </c>
      <c r="D107" s="8">
        <v>33</v>
      </c>
      <c r="E107" s="21">
        <v>33</v>
      </c>
      <c r="F107" s="21">
        <v>33</v>
      </c>
      <c r="G107" s="22">
        <v>0</v>
      </c>
    </row>
    <row r="108" spans="1:7" ht="14.85" customHeight="1">
      <c r="A108" s="57"/>
      <c r="B108" s="73" t="s">
        <v>38</v>
      </c>
      <c r="C108" s="57" t="s">
        <v>18</v>
      </c>
      <c r="D108" s="14">
        <v>67</v>
      </c>
      <c r="E108" s="20">
        <v>67</v>
      </c>
      <c r="F108" s="20">
        <v>67</v>
      </c>
      <c r="G108" s="11">
        <v>0</v>
      </c>
    </row>
    <row r="109" spans="1:7" ht="14.85" customHeight="1">
      <c r="A109" s="57" t="s">
        <v>3</v>
      </c>
      <c r="B109" s="72">
        <v>0.48</v>
      </c>
      <c r="C109" s="57" t="s">
        <v>100</v>
      </c>
      <c r="D109" s="20">
        <f t="shared" ref="D109:G109" si="14">SUM(D104:D108)</f>
        <v>16692</v>
      </c>
      <c r="E109" s="20">
        <f t="shared" si="14"/>
        <v>19583</v>
      </c>
      <c r="F109" s="20">
        <f t="shared" si="14"/>
        <v>19583</v>
      </c>
      <c r="G109" s="20">
        <f t="shared" si="14"/>
        <v>1</v>
      </c>
    </row>
    <row r="110" spans="1:7">
      <c r="A110" s="57"/>
      <c r="B110" s="72"/>
      <c r="C110" s="57"/>
      <c r="D110" s="12"/>
      <c r="E110" s="12"/>
      <c r="F110" s="12"/>
      <c r="G110" s="68"/>
    </row>
    <row r="111" spans="1:7" ht="14.45" customHeight="1">
      <c r="A111" s="57"/>
      <c r="B111" s="72">
        <v>0.69</v>
      </c>
      <c r="C111" s="57" t="s">
        <v>65</v>
      </c>
      <c r="D111" s="12"/>
      <c r="E111" s="12"/>
      <c r="F111" s="12"/>
      <c r="G111" s="68"/>
    </row>
    <row r="112" spans="1:7" ht="14.45" customHeight="1">
      <c r="A112" s="57"/>
      <c r="B112" s="65" t="s">
        <v>51</v>
      </c>
      <c r="C112" s="57" t="s">
        <v>15</v>
      </c>
      <c r="D112" s="21">
        <v>27320</v>
      </c>
      <c r="E112" s="21">
        <v>44463</v>
      </c>
      <c r="F112" s="21">
        <v>44463</v>
      </c>
      <c r="G112" s="145">
        <v>1</v>
      </c>
    </row>
    <row r="113" spans="1:7" ht="14.45" customHeight="1">
      <c r="A113" s="57"/>
      <c r="B113" s="65" t="s">
        <v>75</v>
      </c>
      <c r="C113" s="57" t="s">
        <v>74</v>
      </c>
      <c r="D113" s="21">
        <v>2927</v>
      </c>
      <c r="E113" s="21">
        <v>6613</v>
      </c>
      <c r="F113" s="21">
        <v>6613</v>
      </c>
      <c r="G113" s="22">
        <v>0</v>
      </c>
    </row>
    <row r="114" spans="1:7" s="129" customFormat="1" ht="14.45" customHeight="1">
      <c r="A114" s="48"/>
      <c r="B114" s="49" t="s">
        <v>124</v>
      </c>
      <c r="C114" s="48" t="s">
        <v>102</v>
      </c>
      <c r="D114" s="8">
        <f>1218-1</f>
        <v>1217</v>
      </c>
      <c r="E114" s="8">
        <v>1347</v>
      </c>
      <c r="F114" s="8">
        <v>1347</v>
      </c>
      <c r="G114" s="8">
        <v>1</v>
      </c>
    </row>
    <row r="115" spans="1:7" s="129" customFormat="1" ht="14.45" customHeight="1">
      <c r="A115" s="48"/>
      <c r="B115" s="49" t="s">
        <v>125</v>
      </c>
      <c r="C115" s="48" t="s">
        <v>103</v>
      </c>
      <c r="D115" s="8">
        <v>20620</v>
      </c>
      <c r="E115" s="8">
        <v>6079</v>
      </c>
      <c r="F115" s="8">
        <v>6079</v>
      </c>
      <c r="G115" s="2">
        <v>0</v>
      </c>
    </row>
    <row r="116" spans="1:7" ht="14.45" customHeight="1">
      <c r="A116" s="57"/>
      <c r="B116" s="73" t="s">
        <v>52</v>
      </c>
      <c r="C116" s="48" t="s">
        <v>108</v>
      </c>
      <c r="D116" s="21">
        <v>42</v>
      </c>
      <c r="E116" s="21">
        <v>42</v>
      </c>
      <c r="F116" s="21">
        <v>42</v>
      </c>
      <c r="G116" s="7">
        <v>0</v>
      </c>
    </row>
    <row r="117" spans="1:7" ht="14.45" customHeight="1">
      <c r="A117" s="57"/>
      <c r="B117" s="73" t="s">
        <v>53</v>
      </c>
      <c r="C117" s="57" t="s">
        <v>18</v>
      </c>
      <c r="D117" s="21">
        <v>350</v>
      </c>
      <c r="E117" s="21">
        <v>400</v>
      </c>
      <c r="F117" s="21">
        <v>400</v>
      </c>
      <c r="G117" s="7">
        <v>0</v>
      </c>
    </row>
    <row r="118" spans="1:7" ht="14.45" customHeight="1">
      <c r="A118" s="57"/>
      <c r="B118" s="73" t="s">
        <v>193</v>
      </c>
      <c r="C118" s="57" t="s">
        <v>134</v>
      </c>
      <c r="D118" s="7">
        <v>0</v>
      </c>
      <c r="E118" s="21">
        <v>1</v>
      </c>
      <c r="F118" s="21">
        <v>1</v>
      </c>
      <c r="G118" s="7">
        <v>0</v>
      </c>
    </row>
    <row r="119" spans="1:7" ht="14.45" customHeight="1">
      <c r="A119" s="57"/>
      <c r="B119" s="73" t="s">
        <v>194</v>
      </c>
      <c r="C119" s="57" t="s">
        <v>136</v>
      </c>
      <c r="D119" s="7">
        <v>0</v>
      </c>
      <c r="E119" s="21">
        <v>1</v>
      </c>
      <c r="F119" s="21">
        <v>1</v>
      </c>
      <c r="G119" s="7">
        <v>0</v>
      </c>
    </row>
    <row r="120" spans="1:7" ht="14.45" customHeight="1">
      <c r="A120" s="57" t="s">
        <v>3</v>
      </c>
      <c r="B120" s="72">
        <v>0.69</v>
      </c>
      <c r="C120" s="57" t="s">
        <v>65</v>
      </c>
      <c r="D120" s="9">
        <f t="shared" ref="D120:G120" si="15">SUM(D112:D119)</f>
        <v>52476</v>
      </c>
      <c r="E120" s="9">
        <f t="shared" si="15"/>
        <v>58946</v>
      </c>
      <c r="F120" s="9">
        <f t="shared" si="15"/>
        <v>58946</v>
      </c>
      <c r="G120" s="9">
        <f t="shared" si="15"/>
        <v>2</v>
      </c>
    </row>
    <row r="121" spans="1:7">
      <c r="A121" s="57"/>
      <c r="B121" s="72"/>
      <c r="C121" s="57"/>
      <c r="D121" s="12"/>
      <c r="E121" s="12"/>
      <c r="F121" s="12"/>
      <c r="G121" s="68"/>
    </row>
    <row r="122" spans="1:7" ht="14.45" customHeight="1">
      <c r="A122" s="57"/>
      <c r="B122" s="72">
        <v>0.7</v>
      </c>
      <c r="C122" s="57" t="s">
        <v>64</v>
      </c>
      <c r="D122" s="12"/>
      <c r="E122" s="12"/>
      <c r="F122" s="12"/>
      <c r="G122" s="68"/>
    </row>
    <row r="123" spans="1:7" ht="14.45" customHeight="1">
      <c r="A123" s="57"/>
      <c r="B123" s="65" t="s">
        <v>54</v>
      </c>
      <c r="C123" s="57" t="s">
        <v>15</v>
      </c>
      <c r="D123" s="21">
        <v>7487</v>
      </c>
      <c r="E123" s="21">
        <v>12099</v>
      </c>
      <c r="F123" s="21">
        <v>12099</v>
      </c>
      <c r="G123" s="145">
        <v>1</v>
      </c>
    </row>
    <row r="124" spans="1:7" ht="14.45" customHeight="1">
      <c r="A124" s="57"/>
      <c r="B124" s="65" t="s">
        <v>76</v>
      </c>
      <c r="C124" s="57" t="s">
        <v>74</v>
      </c>
      <c r="D124" s="21">
        <f>1678-1</f>
        <v>1677</v>
      </c>
      <c r="E124" s="21">
        <v>2218</v>
      </c>
      <c r="F124" s="21">
        <v>2218</v>
      </c>
      <c r="G124" s="22">
        <v>0</v>
      </c>
    </row>
    <row r="125" spans="1:7" s="129" customFormat="1" ht="14.45" customHeight="1">
      <c r="A125" s="48"/>
      <c r="B125" s="49" t="s">
        <v>126</v>
      </c>
      <c r="C125" s="48" t="s">
        <v>102</v>
      </c>
      <c r="D125" s="8">
        <v>477</v>
      </c>
      <c r="E125" s="8">
        <v>367</v>
      </c>
      <c r="F125" s="8">
        <v>367</v>
      </c>
      <c r="G125" s="8">
        <v>1</v>
      </c>
    </row>
    <row r="126" spans="1:7" s="129" customFormat="1" ht="14.45" customHeight="1">
      <c r="A126" s="48"/>
      <c r="B126" s="49" t="s">
        <v>127</v>
      </c>
      <c r="C126" s="48" t="s">
        <v>103</v>
      </c>
      <c r="D126" s="8">
        <v>4835</v>
      </c>
      <c r="E126" s="8">
        <v>1606</v>
      </c>
      <c r="F126" s="8">
        <v>1606</v>
      </c>
      <c r="G126" s="2">
        <v>0</v>
      </c>
    </row>
    <row r="127" spans="1:7" ht="14.45" customHeight="1">
      <c r="A127" s="57"/>
      <c r="B127" s="73" t="s">
        <v>55</v>
      </c>
      <c r="C127" s="48" t="s">
        <v>108</v>
      </c>
      <c r="D127" s="21">
        <v>42</v>
      </c>
      <c r="E127" s="21">
        <v>42</v>
      </c>
      <c r="F127" s="21">
        <v>42</v>
      </c>
      <c r="G127" s="7">
        <v>0</v>
      </c>
    </row>
    <row r="128" spans="1:7" ht="14.45" customHeight="1">
      <c r="A128" s="57"/>
      <c r="B128" s="73" t="s">
        <v>56</v>
      </c>
      <c r="C128" s="57" t="s">
        <v>18</v>
      </c>
      <c r="D128" s="21">
        <v>28</v>
      </c>
      <c r="E128" s="21">
        <v>400</v>
      </c>
      <c r="F128" s="21">
        <v>400</v>
      </c>
      <c r="G128" s="7">
        <v>0</v>
      </c>
    </row>
    <row r="129" spans="1:7" ht="14.45" customHeight="1">
      <c r="A129" s="57"/>
      <c r="B129" s="73" t="s">
        <v>153</v>
      </c>
      <c r="C129" s="57" t="s">
        <v>134</v>
      </c>
      <c r="D129" s="21">
        <v>223</v>
      </c>
      <c r="E129" s="21">
        <v>1</v>
      </c>
      <c r="F129" s="21">
        <v>1</v>
      </c>
      <c r="G129" s="7">
        <v>0</v>
      </c>
    </row>
    <row r="130" spans="1:7" ht="14.45" customHeight="1">
      <c r="A130" s="57"/>
      <c r="B130" s="73" t="s">
        <v>152</v>
      </c>
      <c r="C130" s="57" t="s">
        <v>136</v>
      </c>
      <c r="D130" s="21">
        <v>100</v>
      </c>
      <c r="E130" s="21">
        <v>1</v>
      </c>
      <c r="F130" s="21">
        <v>1</v>
      </c>
      <c r="G130" s="7">
        <v>0</v>
      </c>
    </row>
    <row r="131" spans="1:7" ht="14.45" customHeight="1">
      <c r="A131" s="57" t="s">
        <v>3</v>
      </c>
      <c r="B131" s="72">
        <v>0.7</v>
      </c>
      <c r="C131" s="57" t="s">
        <v>64</v>
      </c>
      <c r="D131" s="9">
        <f t="shared" ref="D131:G131" si="16">SUM(D123:D130)</f>
        <v>14869</v>
      </c>
      <c r="E131" s="9">
        <f t="shared" si="16"/>
        <v>16734</v>
      </c>
      <c r="F131" s="9">
        <f t="shared" si="16"/>
        <v>16734</v>
      </c>
      <c r="G131" s="9">
        <f t="shared" si="16"/>
        <v>2</v>
      </c>
    </row>
    <row r="132" spans="1:7">
      <c r="A132" s="57"/>
      <c r="B132" s="72"/>
      <c r="C132" s="57"/>
      <c r="D132" s="12"/>
      <c r="E132" s="12"/>
      <c r="F132" s="12"/>
      <c r="G132" s="68"/>
    </row>
    <row r="133" spans="1:7" ht="14.45" customHeight="1">
      <c r="A133" s="57"/>
      <c r="B133" s="72">
        <v>0.71</v>
      </c>
      <c r="C133" s="57" t="s">
        <v>63</v>
      </c>
      <c r="D133" s="12"/>
      <c r="E133" s="12"/>
      <c r="F133" s="12"/>
      <c r="G133" s="68"/>
    </row>
    <row r="134" spans="1:7" ht="14.45" customHeight="1">
      <c r="A134" s="57"/>
      <c r="B134" s="65" t="s">
        <v>57</v>
      </c>
      <c r="C134" s="57" t="s">
        <v>15</v>
      </c>
      <c r="D134" s="21">
        <v>16864</v>
      </c>
      <c r="E134" s="21">
        <v>26874</v>
      </c>
      <c r="F134" s="21">
        <v>26874</v>
      </c>
      <c r="G134" s="145">
        <v>1</v>
      </c>
    </row>
    <row r="135" spans="1:7" ht="14.45" customHeight="1">
      <c r="A135" s="57"/>
      <c r="B135" s="65" t="s">
        <v>77</v>
      </c>
      <c r="C135" s="57" t="s">
        <v>74</v>
      </c>
      <c r="D135" s="21">
        <v>749</v>
      </c>
      <c r="E135" s="21">
        <v>406</v>
      </c>
      <c r="F135" s="21">
        <v>406</v>
      </c>
      <c r="G135" s="22">
        <v>0</v>
      </c>
    </row>
    <row r="136" spans="1:7" s="129" customFormat="1" ht="14.45" customHeight="1">
      <c r="A136" s="48"/>
      <c r="B136" s="49" t="s">
        <v>128</v>
      </c>
      <c r="C136" s="48" t="s">
        <v>102</v>
      </c>
      <c r="D136" s="8">
        <v>35</v>
      </c>
      <c r="E136" s="8">
        <v>814</v>
      </c>
      <c r="F136" s="8">
        <v>814</v>
      </c>
      <c r="G136" s="8">
        <v>1</v>
      </c>
    </row>
    <row r="137" spans="1:7" s="129" customFormat="1" ht="14.45" customHeight="1">
      <c r="A137" s="48"/>
      <c r="B137" s="49" t="s">
        <v>129</v>
      </c>
      <c r="C137" s="48" t="s">
        <v>103</v>
      </c>
      <c r="D137" s="8">
        <f>13038-1</f>
        <v>13037</v>
      </c>
      <c r="E137" s="8">
        <v>3816</v>
      </c>
      <c r="F137" s="8">
        <v>3816</v>
      </c>
      <c r="G137" s="2">
        <v>0</v>
      </c>
    </row>
    <row r="138" spans="1:7" ht="14.45" customHeight="1">
      <c r="A138" s="57"/>
      <c r="B138" s="73" t="s">
        <v>58</v>
      </c>
      <c r="C138" s="48" t="s">
        <v>108</v>
      </c>
      <c r="D138" s="21">
        <v>42</v>
      </c>
      <c r="E138" s="21">
        <v>42</v>
      </c>
      <c r="F138" s="21">
        <v>42</v>
      </c>
      <c r="G138" s="7">
        <v>0</v>
      </c>
    </row>
    <row r="139" spans="1:7" ht="14.45" customHeight="1">
      <c r="A139" s="57"/>
      <c r="B139" s="73" t="s">
        <v>59</v>
      </c>
      <c r="C139" s="57" t="s">
        <v>18</v>
      </c>
      <c r="D139" s="21">
        <v>164</v>
      </c>
      <c r="E139" s="21">
        <v>400</v>
      </c>
      <c r="F139" s="21">
        <v>400</v>
      </c>
      <c r="G139" s="7">
        <v>0</v>
      </c>
    </row>
    <row r="140" spans="1:7" ht="14.45" customHeight="1">
      <c r="A140" s="69"/>
      <c r="B140" s="161" t="s">
        <v>154</v>
      </c>
      <c r="C140" s="69" t="s">
        <v>134</v>
      </c>
      <c r="D140" s="20">
        <v>159</v>
      </c>
      <c r="E140" s="20">
        <v>1</v>
      </c>
      <c r="F140" s="20">
        <v>1</v>
      </c>
      <c r="G140" s="11">
        <v>0</v>
      </c>
    </row>
    <row r="141" spans="1:7" ht="14.45" customHeight="1">
      <c r="A141" s="57"/>
      <c r="B141" s="73" t="s">
        <v>155</v>
      </c>
      <c r="C141" s="57" t="s">
        <v>136</v>
      </c>
      <c r="D141" s="21">
        <v>28</v>
      </c>
      <c r="E141" s="21">
        <v>1</v>
      </c>
      <c r="F141" s="21">
        <v>1</v>
      </c>
      <c r="G141" s="7">
        <v>0</v>
      </c>
    </row>
    <row r="142" spans="1:7" ht="14.45" customHeight="1">
      <c r="A142" s="57" t="s">
        <v>3</v>
      </c>
      <c r="B142" s="72">
        <v>0.71</v>
      </c>
      <c r="C142" s="57" t="s">
        <v>63</v>
      </c>
      <c r="D142" s="9">
        <f t="shared" ref="D142:G142" si="17">SUM(D134:D141)</f>
        <v>31078</v>
      </c>
      <c r="E142" s="9">
        <f t="shared" si="17"/>
        <v>32354</v>
      </c>
      <c r="F142" s="9">
        <f t="shared" si="17"/>
        <v>32354</v>
      </c>
      <c r="G142" s="9">
        <f t="shared" si="17"/>
        <v>2</v>
      </c>
    </row>
    <row r="143" spans="1:7">
      <c r="A143" s="57"/>
      <c r="B143" s="72"/>
      <c r="C143" s="57"/>
      <c r="D143" s="12"/>
      <c r="E143" s="12"/>
      <c r="F143" s="12"/>
      <c r="G143" s="68"/>
    </row>
    <row r="144" spans="1:7" ht="14.85" customHeight="1">
      <c r="A144" s="57"/>
      <c r="B144" s="72">
        <v>0.72</v>
      </c>
      <c r="C144" s="57" t="s">
        <v>66</v>
      </c>
      <c r="D144" s="12"/>
      <c r="E144" s="12"/>
      <c r="F144" s="12"/>
      <c r="G144" s="68"/>
    </row>
    <row r="145" spans="1:7" ht="14.85" customHeight="1">
      <c r="A145" s="57"/>
      <c r="B145" s="65" t="s">
        <v>60</v>
      </c>
      <c r="C145" s="57" t="s">
        <v>15</v>
      </c>
      <c r="D145" s="21">
        <v>1992</v>
      </c>
      <c r="E145" s="21">
        <v>3046</v>
      </c>
      <c r="F145" s="21">
        <v>3046</v>
      </c>
      <c r="G145" s="145">
        <v>1</v>
      </c>
    </row>
    <row r="146" spans="1:7" ht="14.85" customHeight="1">
      <c r="A146" s="57"/>
      <c r="B146" s="65" t="s">
        <v>78</v>
      </c>
      <c r="C146" s="57" t="s">
        <v>74</v>
      </c>
      <c r="D146" s="21">
        <f>1268-1</f>
        <v>1267</v>
      </c>
      <c r="E146" s="21">
        <v>511</v>
      </c>
      <c r="F146" s="21">
        <v>511</v>
      </c>
      <c r="G146" s="22">
        <v>0</v>
      </c>
    </row>
    <row r="147" spans="1:7" s="129" customFormat="1" ht="14.85" customHeight="1">
      <c r="A147" s="48"/>
      <c r="B147" s="49" t="s">
        <v>130</v>
      </c>
      <c r="C147" s="48" t="s">
        <v>102</v>
      </c>
      <c r="D147" s="8">
        <v>89</v>
      </c>
      <c r="E147" s="8">
        <v>92</v>
      </c>
      <c r="F147" s="8">
        <v>92</v>
      </c>
      <c r="G147" s="8">
        <v>1</v>
      </c>
    </row>
    <row r="148" spans="1:7" s="129" customFormat="1" ht="14.85" customHeight="1">
      <c r="A148" s="127"/>
      <c r="B148" s="128" t="s">
        <v>131</v>
      </c>
      <c r="C148" s="127" t="s">
        <v>103</v>
      </c>
      <c r="D148" s="8">
        <v>1186</v>
      </c>
      <c r="E148" s="8">
        <v>388</v>
      </c>
      <c r="F148" s="8">
        <v>388</v>
      </c>
      <c r="G148" s="2">
        <v>0</v>
      </c>
    </row>
    <row r="149" spans="1:7" ht="14.85" customHeight="1">
      <c r="A149" s="57"/>
      <c r="B149" s="73" t="s">
        <v>61</v>
      </c>
      <c r="C149" s="48" t="s">
        <v>108</v>
      </c>
      <c r="D149" s="21">
        <v>42</v>
      </c>
      <c r="E149" s="21">
        <v>42</v>
      </c>
      <c r="F149" s="21">
        <v>42</v>
      </c>
      <c r="G149" s="7">
        <v>0</v>
      </c>
    </row>
    <row r="150" spans="1:7" ht="13.9" customHeight="1">
      <c r="A150" s="57"/>
      <c r="B150" s="73" t="s">
        <v>62</v>
      </c>
      <c r="C150" s="57" t="s">
        <v>18</v>
      </c>
      <c r="D150" s="21">
        <v>78</v>
      </c>
      <c r="E150" s="21">
        <v>400</v>
      </c>
      <c r="F150" s="21">
        <v>400</v>
      </c>
      <c r="G150" s="7">
        <v>0</v>
      </c>
    </row>
    <row r="151" spans="1:7" ht="14.85" customHeight="1">
      <c r="A151" s="57"/>
      <c r="B151" s="73" t="s">
        <v>156</v>
      </c>
      <c r="C151" s="57" t="s">
        <v>134</v>
      </c>
      <c r="D151" s="21">
        <v>131</v>
      </c>
      <c r="E151" s="21">
        <v>1</v>
      </c>
      <c r="F151" s="21">
        <v>1</v>
      </c>
      <c r="G151" s="7">
        <v>0</v>
      </c>
    </row>
    <row r="152" spans="1:7" ht="14.85" customHeight="1">
      <c r="A152" s="57"/>
      <c r="B152" s="73" t="s">
        <v>157</v>
      </c>
      <c r="C152" s="57" t="s">
        <v>136</v>
      </c>
      <c r="D152" s="21">
        <v>116</v>
      </c>
      <c r="E152" s="21">
        <v>1</v>
      </c>
      <c r="F152" s="21">
        <v>1</v>
      </c>
      <c r="G152" s="7">
        <v>0</v>
      </c>
    </row>
    <row r="153" spans="1:7" ht="13.9" customHeight="1">
      <c r="A153" s="57" t="s">
        <v>3</v>
      </c>
      <c r="B153" s="72">
        <v>0.72</v>
      </c>
      <c r="C153" s="57" t="s">
        <v>66</v>
      </c>
      <c r="D153" s="9">
        <f t="shared" ref="D153:G153" si="18">SUM(D145:D152)</f>
        <v>4901</v>
      </c>
      <c r="E153" s="9">
        <f t="shared" si="18"/>
        <v>4481</v>
      </c>
      <c r="F153" s="9">
        <f t="shared" si="18"/>
        <v>4481</v>
      </c>
      <c r="G153" s="9">
        <f t="shared" si="18"/>
        <v>2</v>
      </c>
    </row>
    <row r="154" spans="1:7" ht="13.9" customHeight="1">
      <c r="A154" s="57"/>
      <c r="B154" s="72"/>
      <c r="C154" s="57"/>
      <c r="D154" s="25"/>
      <c r="E154" s="25"/>
      <c r="F154" s="25"/>
      <c r="G154" s="25"/>
    </row>
    <row r="155" spans="1:7" ht="15" customHeight="1">
      <c r="A155" s="43"/>
      <c r="B155" s="63">
        <v>39</v>
      </c>
      <c r="C155" s="57" t="s">
        <v>197</v>
      </c>
      <c r="D155" s="21"/>
      <c r="E155" s="21"/>
      <c r="F155" s="21"/>
      <c r="G155" s="21"/>
    </row>
    <row r="156" spans="1:7" ht="30.75" customHeight="1">
      <c r="A156" s="43"/>
      <c r="B156" s="63">
        <v>50</v>
      </c>
      <c r="C156" s="66" t="s">
        <v>198</v>
      </c>
      <c r="D156" s="21"/>
      <c r="E156" s="21"/>
      <c r="F156" s="21"/>
      <c r="G156" s="21"/>
    </row>
    <row r="157" spans="1:7">
      <c r="A157" s="43"/>
      <c r="B157" s="63" t="s">
        <v>200</v>
      </c>
      <c r="C157" s="66" t="s">
        <v>112</v>
      </c>
      <c r="D157" s="7">
        <v>0</v>
      </c>
      <c r="E157" s="7">
        <v>0</v>
      </c>
      <c r="F157" s="7">
        <v>0</v>
      </c>
      <c r="G157" s="21">
        <v>83900</v>
      </c>
    </row>
    <row r="158" spans="1:7" ht="28.5" customHeight="1">
      <c r="A158" s="43" t="s">
        <v>3</v>
      </c>
      <c r="B158" s="63">
        <v>50</v>
      </c>
      <c r="C158" s="66" t="s">
        <v>198</v>
      </c>
      <c r="D158" s="6">
        <f>D157</f>
        <v>0</v>
      </c>
      <c r="E158" s="6">
        <f t="shared" ref="E158:G158" si="19">E157</f>
        <v>0</v>
      </c>
      <c r="F158" s="6">
        <f t="shared" si="19"/>
        <v>0</v>
      </c>
      <c r="G158" s="9">
        <f t="shared" si="19"/>
        <v>83900</v>
      </c>
    </row>
    <row r="159" spans="1:7">
      <c r="A159" s="43"/>
      <c r="B159" s="63"/>
      <c r="C159" s="66"/>
      <c r="D159" s="21"/>
      <c r="E159" s="7"/>
      <c r="F159" s="7"/>
      <c r="G159" s="21"/>
    </row>
    <row r="160" spans="1:7" ht="25.5">
      <c r="A160" s="43"/>
      <c r="B160" s="63">
        <v>51</v>
      </c>
      <c r="C160" s="57" t="s">
        <v>199</v>
      </c>
      <c r="D160" s="21"/>
      <c r="E160" s="21"/>
      <c r="F160" s="21"/>
      <c r="G160" s="21"/>
    </row>
    <row r="161" spans="1:7">
      <c r="A161" s="43"/>
      <c r="B161" s="63" t="s">
        <v>201</v>
      </c>
      <c r="C161" s="66" t="s">
        <v>112</v>
      </c>
      <c r="D161" s="7">
        <v>0</v>
      </c>
      <c r="E161" s="7">
        <v>0</v>
      </c>
      <c r="F161" s="7">
        <v>0</v>
      </c>
      <c r="G161" s="21">
        <v>11025</v>
      </c>
    </row>
    <row r="162" spans="1:7" ht="25.5">
      <c r="A162" s="43" t="s">
        <v>3</v>
      </c>
      <c r="B162" s="63">
        <v>51</v>
      </c>
      <c r="C162" s="57" t="s">
        <v>199</v>
      </c>
      <c r="D162" s="6">
        <f>D161</f>
        <v>0</v>
      </c>
      <c r="E162" s="6">
        <f t="shared" ref="E162" si="20">E161</f>
        <v>0</v>
      </c>
      <c r="F162" s="6">
        <f t="shared" ref="F162" si="21">F161</f>
        <v>0</v>
      </c>
      <c r="G162" s="9">
        <f t="shared" ref="G162" si="22">G161</f>
        <v>11025</v>
      </c>
    </row>
    <row r="163" spans="1:7" ht="15" customHeight="1">
      <c r="A163" s="43" t="s">
        <v>3</v>
      </c>
      <c r="B163" s="63">
        <v>39</v>
      </c>
      <c r="C163" s="57" t="s">
        <v>197</v>
      </c>
      <c r="D163" s="6">
        <f>D158+D162</f>
        <v>0</v>
      </c>
      <c r="E163" s="6">
        <f t="shared" ref="E163:G163" si="23">E158+E162</f>
        <v>0</v>
      </c>
      <c r="F163" s="6">
        <f t="shared" si="23"/>
        <v>0</v>
      </c>
      <c r="G163" s="9">
        <f t="shared" si="23"/>
        <v>94925</v>
      </c>
    </row>
    <row r="164" spans="1:7" ht="15" customHeight="1">
      <c r="A164" s="43"/>
      <c r="B164" s="63"/>
      <c r="C164" s="57"/>
      <c r="D164" s="25"/>
      <c r="E164" s="25"/>
      <c r="F164" s="25"/>
      <c r="G164" s="25"/>
    </row>
    <row r="165" spans="1:7" s="129" customFormat="1" ht="17.25" customHeight="1">
      <c r="A165" s="48"/>
      <c r="B165" s="74" t="s">
        <v>303</v>
      </c>
      <c r="C165" s="48" t="s">
        <v>302</v>
      </c>
      <c r="D165" s="8"/>
      <c r="E165" s="8"/>
      <c r="F165" s="8"/>
      <c r="G165" s="2"/>
    </row>
    <row r="166" spans="1:7" s="129" customFormat="1" ht="13.9" customHeight="1">
      <c r="A166" s="48"/>
      <c r="B166" s="49" t="s">
        <v>113</v>
      </c>
      <c r="C166" s="48" t="s">
        <v>112</v>
      </c>
      <c r="D166" s="2">
        <v>0</v>
      </c>
      <c r="E166" s="2">
        <v>0</v>
      </c>
      <c r="F166" s="2">
        <v>0</v>
      </c>
      <c r="G166" s="8">
        <v>2241</v>
      </c>
    </row>
    <row r="167" spans="1:7" s="129" customFormat="1" ht="14.25" customHeight="1">
      <c r="A167" s="48" t="s">
        <v>3</v>
      </c>
      <c r="B167" s="74" t="s">
        <v>303</v>
      </c>
      <c r="C167" s="48" t="s">
        <v>302</v>
      </c>
      <c r="D167" s="4">
        <f>D166</f>
        <v>0</v>
      </c>
      <c r="E167" s="4">
        <f t="shared" ref="E167:F167" si="24">E166</f>
        <v>0</v>
      </c>
      <c r="F167" s="4">
        <f t="shared" si="24"/>
        <v>0</v>
      </c>
      <c r="G167" s="15">
        <f>G166</f>
        <v>2241</v>
      </c>
    </row>
    <row r="168" spans="1:7" ht="13.9" customHeight="1">
      <c r="A168" s="57" t="s">
        <v>3</v>
      </c>
      <c r="B168" s="62">
        <v>0.10100000000000001</v>
      </c>
      <c r="C168" s="59" t="s">
        <v>26</v>
      </c>
      <c r="D168" s="15">
        <f>D109+D101+D93+D85+D153+D142+D120+D131+D163+D167</f>
        <v>232126</v>
      </c>
      <c r="E168" s="15">
        <f t="shared" ref="E168:G168" si="25">E109+E101+E93+E85+E153+E142+E120+E131+E163+E167</f>
        <v>242101</v>
      </c>
      <c r="F168" s="15">
        <f t="shared" si="25"/>
        <v>242101</v>
      </c>
      <c r="G168" s="15">
        <f t="shared" si="25"/>
        <v>120489</v>
      </c>
    </row>
    <row r="169" spans="1:7">
      <c r="A169" s="57"/>
      <c r="B169" s="61"/>
      <c r="C169" s="59"/>
      <c r="D169" s="68"/>
      <c r="E169" s="68"/>
      <c r="F169" s="68"/>
      <c r="G169" s="68"/>
    </row>
    <row r="170" spans="1:7" ht="25.5">
      <c r="A170" s="57"/>
      <c r="B170" s="75">
        <v>0.19600000000000001</v>
      </c>
      <c r="C170" s="59" t="s">
        <v>70</v>
      </c>
      <c r="D170" s="68"/>
      <c r="E170" s="68"/>
      <c r="F170" s="68"/>
      <c r="G170" s="68"/>
    </row>
    <row r="171" spans="1:7" ht="19.5" customHeight="1">
      <c r="A171" s="57"/>
      <c r="B171" s="58">
        <v>61</v>
      </c>
      <c r="C171" s="57" t="s">
        <v>39</v>
      </c>
      <c r="D171" s="68"/>
      <c r="E171" s="68"/>
      <c r="F171" s="68"/>
      <c r="G171" s="68"/>
    </row>
    <row r="172" spans="1:7" ht="15" customHeight="1">
      <c r="A172" s="57"/>
      <c r="B172" s="65" t="s">
        <v>67</v>
      </c>
      <c r="C172" s="48" t="s">
        <v>158</v>
      </c>
      <c r="D172" s="13">
        <v>162894</v>
      </c>
      <c r="E172" s="13">
        <v>192528</v>
      </c>
      <c r="F172" s="13">
        <v>192528</v>
      </c>
      <c r="G172" s="13">
        <v>1</v>
      </c>
    </row>
    <row r="173" spans="1:7">
      <c r="A173" s="57"/>
      <c r="B173" s="58"/>
      <c r="C173" s="66"/>
      <c r="D173" s="8"/>
      <c r="E173" s="2"/>
      <c r="F173" s="2"/>
      <c r="G173" s="2"/>
    </row>
    <row r="174" spans="1:7">
      <c r="A174" s="57"/>
      <c r="B174" s="58">
        <v>45</v>
      </c>
      <c r="C174" s="57" t="s">
        <v>207</v>
      </c>
      <c r="D174" s="8"/>
      <c r="E174" s="2"/>
      <c r="F174" s="2"/>
      <c r="G174" s="2"/>
    </row>
    <row r="175" spans="1:7">
      <c r="A175" s="57"/>
      <c r="B175" s="58" t="s">
        <v>208</v>
      </c>
      <c r="C175" s="66" t="s">
        <v>158</v>
      </c>
      <c r="D175" s="2">
        <v>0</v>
      </c>
      <c r="E175" s="2">
        <v>0</v>
      </c>
      <c r="F175" s="2">
        <v>0</v>
      </c>
      <c r="G175" s="13">
        <v>33056</v>
      </c>
    </row>
    <row r="176" spans="1:7">
      <c r="A176" s="57" t="s">
        <v>3</v>
      </c>
      <c r="B176" s="58">
        <v>45</v>
      </c>
      <c r="C176" s="57" t="s">
        <v>207</v>
      </c>
      <c r="D176" s="4">
        <f>D175</f>
        <v>0</v>
      </c>
      <c r="E176" s="4">
        <f t="shared" ref="E176:G176" si="26">E175</f>
        <v>0</v>
      </c>
      <c r="F176" s="4">
        <f t="shared" si="26"/>
        <v>0</v>
      </c>
      <c r="G176" s="15">
        <f t="shared" si="26"/>
        <v>33056</v>
      </c>
    </row>
    <row r="177" spans="1:7">
      <c r="A177" s="57"/>
      <c r="B177" s="58"/>
      <c r="C177" s="66"/>
      <c r="D177" s="8"/>
      <c r="E177" s="2"/>
      <c r="F177" s="2"/>
      <c r="G177" s="2"/>
    </row>
    <row r="178" spans="1:7">
      <c r="A178" s="57"/>
      <c r="B178" s="58">
        <v>46</v>
      </c>
      <c r="C178" s="57" t="s">
        <v>98</v>
      </c>
      <c r="D178" s="8"/>
      <c r="E178" s="2"/>
      <c r="F178" s="2"/>
      <c r="G178" s="2"/>
    </row>
    <row r="179" spans="1:7">
      <c r="A179" s="57"/>
      <c r="B179" s="58" t="s">
        <v>209</v>
      </c>
      <c r="C179" s="66" t="s">
        <v>158</v>
      </c>
      <c r="D179" s="2">
        <v>0</v>
      </c>
      <c r="E179" s="2">
        <v>0</v>
      </c>
      <c r="F179" s="2">
        <v>0</v>
      </c>
      <c r="G179" s="13">
        <v>24616</v>
      </c>
    </row>
    <row r="180" spans="1:7">
      <c r="A180" s="69" t="s">
        <v>3</v>
      </c>
      <c r="B180" s="132">
        <v>46</v>
      </c>
      <c r="C180" s="158" t="s">
        <v>98</v>
      </c>
      <c r="D180" s="4">
        <f>D179</f>
        <v>0</v>
      </c>
      <c r="E180" s="4">
        <f t="shared" ref="E180:G180" si="27">E179</f>
        <v>0</v>
      </c>
      <c r="F180" s="4">
        <f t="shared" si="27"/>
        <v>0</v>
      </c>
      <c r="G180" s="15">
        <f t="shared" si="27"/>
        <v>24616</v>
      </c>
    </row>
    <row r="181" spans="1:7">
      <c r="A181" s="57"/>
      <c r="B181" s="58"/>
      <c r="C181" s="66"/>
      <c r="D181" s="8"/>
      <c r="E181" s="2"/>
      <c r="F181" s="2"/>
      <c r="G181" s="2"/>
    </row>
    <row r="182" spans="1:7">
      <c r="A182" s="57"/>
      <c r="B182" s="58">
        <v>47</v>
      </c>
      <c r="C182" s="57" t="s">
        <v>99</v>
      </c>
      <c r="D182" s="8"/>
      <c r="E182" s="2"/>
      <c r="F182" s="2"/>
      <c r="G182" s="2"/>
    </row>
    <row r="183" spans="1:7">
      <c r="A183" s="57"/>
      <c r="B183" s="58" t="s">
        <v>213</v>
      </c>
      <c r="C183" s="66" t="s">
        <v>158</v>
      </c>
      <c r="D183" s="2">
        <v>0</v>
      </c>
      <c r="E183" s="2">
        <v>0</v>
      </c>
      <c r="F183" s="2">
        <v>0</v>
      </c>
      <c r="G183" s="13">
        <v>25252</v>
      </c>
    </row>
    <row r="184" spans="1:7">
      <c r="A184" s="57" t="s">
        <v>3</v>
      </c>
      <c r="B184" s="58">
        <v>47</v>
      </c>
      <c r="C184" s="66" t="s">
        <v>99</v>
      </c>
      <c r="D184" s="4">
        <f>D183</f>
        <v>0</v>
      </c>
      <c r="E184" s="4">
        <f t="shared" ref="E184:G184" si="28">E183</f>
        <v>0</v>
      </c>
      <c r="F184" s="4">
        <f t="shared" si="28"/>
        <v>0</v>
      </c>
      <c r="G184" s="15">
        <f t="shared" si="28"/>
        <v>25252</v>
      </c>
    </row>
    <row r="185" spans="1:7">
      <c r="A185" s="57"/>
      <c r="B185" s="58"/>
      <c r="C185" s="66"/>
      <c r="D185" s="8"/>
      <c r="E185" s="2"/>
      <c r="F185" s="2"/>
      <c r="G185" s="2"/>
    </row>
    <row r="186" spans="1:7">
      <c r="A186" s="57"/>
      <c r="B186" s="58">
        <v>48</v>
      </c>
      <c r="C186" s="57" t="s">
        <v>210</v>
      </c>
      <c r="D186" s="8"/>
      <c r="E186" s="2"/>
      <c r="F186" s="2"/>
      <c r="G186" s="2"/>
    </row>
    <row r="187" spans="1:7">
      <c r="A187" s="57"/>
      <c r="B187" s="58" t="s">
        <v>214</v>
      </c>
      <c r="C187" s="66" t="s">
        <v>158</v>
      </c>
      <c r="D187" s="2">
        <v>0</v>
      </c>
      <c r="E187" s="2">
        <v>0</v>
      </c>
      <c r="F187" s="2">
        <v>0</v>
      </c>
      <c r="G187" s="13">
        <v>40484</v>
      </c>
    </row>
    <row r="188" spans="1:7">
      <c r="A188" s="57" t="s">
        <v>3</v>
      </c>
      <c r="B188" s="58">
        <v>48</v>
      </c>
      <c r="C188" s="66" t="s">
        <v>210</v>
      </c>
      <c r="D188" s="4">
        <f>D187</f>
        <v>0</v>
      </c>
      <c r="E188" s="4">
        <f t="shared" ref="E188:G188" si="29">E187</f>
        <v>0</v>
      </c>
      <c r="F188" s="4">
        <f t="shared" si="29"/>
        <v>0</v>
      </c>
      <c r="G188" s="15">
        <f t="shared" si="29"/>
        <v>40484</v>
      </c>
    </row>
    <row r="189" spans="1:7">
      <c r="A189" s="57"/>
      <c r="B189" s="58"/>
      <c r="C189" s="66"/>
      <c r="D189" s="8"/>
      <c r="E189" s="2"/>
      <c r="F189" s="2"/>
      <c r="G189" s="2"/>
    </row>
    <row r="190" spans="1:7">
      <c r="A190" s="57"/>
      <c r="B190" s="58">
        <v>49</v>
      </c>
      <c r="C190" s="57" t="s">
        <v>211</v>
      </c>
      <c r="D190" s="8"/>
      <c r="E190" s="2"/>
      <c r="F190" s="2"/>
      <c r="G190" s="2"/>
    </row>
    <row r="191" spans="1:7">
      <c r="A191" s="57"/>
      <c r="B191" s="58" t="s">
        <v>215</v>
      </c>
      <c r="C191" s="66" t="s">
        <v>158</v>
      </c>
      <c r="D191" s="2">
        <v>0</v>
      </c>
      <c r="E191" s="2">
        <v>0</v>
      </c>
      <c r="F191" s="2">
        <v>0</v>
      </c>
      <c r="G191" s="13">
        <v>16353</v>
      </c>
    </row>
    <row r="192" spans="1:7">
      <c r="A192" s="57" t="s">
        <v>3</v>
      </c>
      <c r="B192" s="58">
        <v>49</v>
      </c>
      <c r="C192" s="66" t="s">
        <v>211</v>
      </c>
      <c r="D192" s="4">
        <f>D191</f>
        <v>0</v>
      </c>
      <c r="E192" s="4">
        <f t="shared" ref="E192:G192" si="30">E191</f>
        <v>0</v>
      </c>
      <c r="F192" s="4">
        <f t="shared" si="30"/>
        <v>0</v>
      </c>
      <c r="G192" s="15">
        <f t="shared" si="30"/>
        <v>16353</v>
      </c>
    </row>
    <row r="193" spans="1:7">
      <c r="A193" s="57"/>
      <c r="B193" s="58"/>
      <c r="C193" s="66"/>
      <c r="D193" s="8"/>
      <c r="E193" s="2"/>
      <c r="F193" s="2"/>
      <c r="G193" s="2"/>
    </row>
    <row r="194" spans="1:7">
      <c r="A194" s="57"/>
      <c r="B194" s="58">
        <v>50</v>
      </c>
      <c r="C194" s="57" t="s">
        <v>212</v>
      </c>
      <c r="D194" s="8"/>
      <c r="E194" s="2"/>
      <c r="F194" s="2"/>
      <c r="G194" s="2"/>
    </row>
    <row r="195" spans="1:7">
      <c r="A195" s="57"/>
      <c r="B195" s="58" t="s">
        <v>216</v>
      </c>
      <c r="C195" s="66" t="s">
        <v>158</v>
      </c>
      <c r="D195" s="2">
        <v>0</v>
      </c>
      <c r="E195" s="2">
        <v>0</v>
      </c>
      <c r="F195" s="2">
        <v>0</v>
      </c>
      <c r="G195" s="13">
        <v>14817</v>
      </c>
    </row>
    <row r="196" spans="1:7">
      <c r="A196" s="57" t="s">
        <v>3</v>
      </c>
      <c r="B196" s="58">
        <v>50</v>
      </c>
      <c r="C196" s="66" t="s">
        <v>212</v>
      </c>
      <c r="D196" s="4">
        <f>D195</f>
        <v>0</v>
      </c>
      <c r="E196" s="4">
        <f t="shared" ref="E196:G196" si="31">E195</f>
        <v>0</v>
      </c>
      <c r="F196" s="4">
        <f t="shared" si="31"/>
        <v>0</v>
      </c>
      <c r="G196" s="15">
        <f t="shared" si="31"/>
        <v>14817</v>
      </c>
    </row>
    <row r="197" spans="1:7" ht="15" customHeight="1">
      <c r="A197" s="57" t="s">
        <v>3</v>
      </c>
      <c r="B197" s="58">
        <v>61</v>
      </c>
      <c r="C197" s="66" t="s">
        <v>39</v>
      </c>
      <c r="D197" s="15">
        <f t="shared" ref="D197:G197" si="32">SUM(D172:D172)+D176+D180+D184+D188+D192+D196</f>
        <v>162894</v>
      </c>
      <c r="E197" s="15">
        <f t="shared" si="32"/>
        <v>192528</v>
      </c>
      <c r="F197" s="15">
        <f t="shared" si="32"/>
        <v>192528</v>
      </c>
      <c r="G197" s="76">
        <f t="shared" si="32"/>
        <v>154579</v>
      </c>
    </row>
    <row r="198" spans="1:7">
      <c r="A198" s="57"/>
      <c r="B198" s="58"/>
      <c r="C198" s="57"/>
      <c r="D198" s="8"/>
      <c r="E198" s="8"/>
      <c r="F198" s="8"/>
      <c r="G198" s="8"/>
    </row>
    <row r="199" spans="1:7">
      <c r="A199" s="57"/>
      <c r="B199" s="58">
        <v>62</v>
      </c>
      <c r="C199" s="66" t="s">
        <v>48</v>
      </c>
      <c r="D199" s="8"/>
      <c r="E199" s="8"/>
      <c r="F199" s="8"/>
      <c r="G199" s="8"/>
    </row>
    <row r="200" spans="1:7">
      <c r="A200" s="57"/>
      <c r="B200" s="58" t="s">
        <v>115</v>
      </c>
      <c r="C200" s="57" t="s">
        <v>112</v>
      </c>
      <c r="D200" s="8">
        <v>2900</v>
      </c>
      <c r="E200" s="8">
        <v>2900</v>
      </c>
      <c r="F200" s="8">
        <v>2900</v>
      </c>
      <c r="G200" s="24">
        <v>3560</v>
      </c>
    </row>
    <row r="201" spans="1:7">
      <c r="A201" s="57" t="s">
        <v>3</v>
      </c>
      <c r="B201" s="58">
        <v>62</v>
      </c>
      <c r="C201" s="66" t="s">
        <v>48</v>
      </c>
      <c r="D201" s="15">
        <f t="shared" ref="D201:G201" si="33">D200</f>
        <v>2900</v>
      </c>
      <c r="E201" s="15">
        <f t="shared" si="33"/>
        <v>2900</v>
      </c>
      <c r="F201" s="15">
        <f t="shared" si="33"/>
        <v>2900</v>
      </c>
      <c r="G201" s="15">
        <f t="shared" si="33"/>
        <v>3560</v>
      </c>
    </row>
    <row r="202" spans="1:7">
      <c r="A202" s="57"/>
      <c r="B202" s="58"/>
      <c r="C202" s="66"/>
      <c r="D202" s="2"/>
      <c r="E202" s="2"/>
      <c r="F202" s="2"/>
      <c r="G202" s="8"/>
    </row>
    <row r="203" spans="1:7" ht="31.7" customHeight="1">
      <c r="A203" s="57"/>
      <c r="B203" s="58">
        <v>63</v>
      </c>
      <c r="C203" s="162" t="s">
        <v>68</v>
      </c>
      <c r="D203" s="8"/>
      <c r="E203" s="8"/>
      <c r="F203" s="8"/>
      <c r="G203" s="8"/>
    </row>
    <row r="204" spans="1:7">
      <c r="A204" s="57"/>
      <c r="B204" s="58" t="s">
        <v>165</v>
      </c>
      <c r="C204" s="57" t="s">
        <v>112</v>
      </c>
      <c r="D204" s="8">
        <v>1800</v>
      </c>
      <c r="E204" s="8">
        <v>1800</v>
      </c>
      <c r="F204" s="8">
        <v>1800</v>
      </c>
      <c r="G204" s="24">
        <v>3600</v>
      </c>
    </row>
    <row r="205" spans="1:7" ht="31.7" customHeight="1">
      <c r="A205" s="57" t="s">
        <v>3</v>
      </c>
      <c r="B205" s="58">
        <v>63</v>
      </c>
      <c r="C205" s="162" t="s">
        <v>68</v>
      </c>
      <c r="D205" s="15">
        <f t="shared" ref="D205:G205" si="34">D204</f>
        <v>1800</v>
      </c>
      <c r="E205" s="15">
        <f t="shared" si="34"/>
        <v>1800</v>
      </c>
      <c r="F205" s="15">
        <f t="shared" si="34"/>
        <v>1800</v>
      </c>
      <c r="G205" s="15">
        <f t="shared" si="34"/>
        <v>3600</v>
      </c>
    </row>
    <row r="206" spans="1:7">
      <c r="A206" s="57"/>
      <c r="B206" s="58"/>
      <c r="C206" s="66"/>
      <c r="D206" s="2"/>
      <c r="E206" s="8"/>
      <c r="F206" s="8"/>
      <c r="G206" s="8"/>
    </row>
    <row r="207" spans="1:7" ht="14.1" customHeight="1">
      <c r="A207" s="57"/>
      <c r="B207" s="58">
        <v>64</v>
      </c>
      <c r="C207" s="66" t="s">
        <v>299</v>
      </c>
      <c r="D207" s="8"/>
      <c r="E207" s="8"/>
      <c r="F207" s="8"/>
      <c r="G207" s="8"/>
    </row>
    <row r="208" spans="1:7" ht="14.1" customHeight="1">
      <c r="A208" s="57"/>
      <c r="B208" s="58" t="s">
        <v>300</v>
      </c>
      <c r="C208" s="57" t="s">
        <v>112</v>
      </c>
      <c r="D208" s="2">
        <v>0</v>
      </c>
      <c r="E208" s="2">
        <v>0</v>
      </c>
      <c r="F208" s="2">
        <v>0</v>
      </c>
      <c r="G208" s="24">
        <v>52848</v>
      </c>
    </row>
    <row r="209" spans="1:7" ht="14.1" customHeight="1">
      <c r="A209" s="57" t="s">
        <v>3</v>
      </c>
      <c r="B209" s="58">
        <v>64</v>
      </c>
      <c r="C209" s="66" t="s">
        <v>299</v>
      </c>
      <c r="D209" s="4">
        <f t="shared" ref="D209:G209" si="35">D208</f>
        <v>0</v>
      </c>
      <c r="E209" s="4">
        <f t="shared" si="35"/>
        <v>0</v>
      </c>
      <c r="F209" s="4">
        <f t="shared" si="35"/>
        <v>0</v>
      </c>
      <c r="G209" s="15">
        <f t="shared" si="35"/>
        <v>52848</v>
      </c>
    </row>
    <row r="210" spans="1:7" ht="30.75" customHeight="1">
      <c r="A210" s="57" t="s">
        <v>3</v>
      </c>
      <c r="B210" s="75">
        <v>0.19600000000000001</v>
      </c>
      <c r="C210" s="59" t="s">
        <v>70</v>
      </c>
      <c r="D210" s="14">
        <f>D197+D201+D205+D209</f>
        <v>167594</v>
      </c>
      <c r="E210" s="14">
        <f t="shared" ref="E210:G210" si="36">E197+E201+E205+E209</f>
        <v>197228</v>
      </c>
      <c r="F210" s="14">
        <f t="shared" si="36"/>
        <v>197228</v>
      </c>
      <c r="G210" s="14">
        <f t="shared" si="36"/>
        <v>214587</v>
      </c>
    </row>
    <row r="211" spans="1:7">
      <c r="A211" s="57"/>
      <c r="B211" s="75"/>
      <c r="C211" s="59"/>
      <c r="D211" s="68"/>
      <c r="E211" s="68"/>
      <c r="F211" s="68"/>
      <c r="G211" s="68"/>
    </row>
    <row r="212" spans="1:7" ht="13.9" customHeight="1">
      <c r="A212" s="57"/>
      <c r="B212" s="75">
        <v>0.19800000000000001</v>
      </c>
      <c r="C212" s="59" t="s">
        <v>6</v>
      </c>
      <c r="D212" s="68"/>
      <c r="E212" s="68"/>
      <c r="F212" s="68"/>
      <c r="G212" s="68"/>
    </row>
    <row r="213" spans="1:7" ht="27" customHeight="1">
      <c r="A213" s="57"/>
      <c r="B213" s="58">
        <v>61</v>
      </c>
      <c r="C213" s="57" t="s">
        <v>40</v>
      </c>
      <c r="D213" s="68"/>
      <c r="E213" s="68"/>
      <c r="F213" s="68"/>
      <c r="G213" s="68"/>
    </row>
    <row r="214" spans="1:7" ht="15" customHeight="1">
      <c r="A214" s="57"/>
      <c r="B214" s="65" t="s">
        <v>67</v>
      </c>
      <c r="C214" s="48" t="s">
        <v>158</v>
      </c>
      <c r="D214" s="8">
        <v>408007</v>
      </c>
      <c r="E214" s="8">
        <v>472014</v>
      </c>
      <c r="F214" s="8">
        <v>472014</v>
      </c>
      <c r="G214" s="8">
        <v>5676</v>
      </c>
    </row>
    <row r="215" spans="1:7" ht="15" customHeight="1">
      <c r="A215" s="57"/>
      <c r="B215" s="65"/>
      <c r="C215" s="48"/>
      <c r="D215" s="8"/>
      <c r="E215" s="8"/>
      <c r="F215" s="8"/>
      <c r="G215" s="8"/>
    </row>
    <row r="216" spans="1:7" ht="15" customHeight="1">
      <c r="A216" s="57"/>
      <c r="B216" s="58">
        <v>10</v>
      </c>
      <c r="C216" s="48" t="s">
        <v>217</v>
      </c>
      <c r="D216" s="8"/>
      <c r="E216" s="8"/>
      <c r="F216" s="8"/>
      <c r="G216" s="8"/>
    </row>
    <row r="217" spans="1:7" ht="15" customHeight="1">
      <c r="A217" s="57"/>
      <c r="B217" s="65" t="s">
        <v>218</v>
      </c>
      <c r="C217" s="66" t="s">
        <v>158</v>
      </c>
      <c r="D217" s="2">
        <v>0</v>
      </c>
      <c r="E217" s="2">
        <v>0</v>
      </c>
      <c r="F217" s="2">
        <v>0</v>
      </c>
      <c r="G217" s="8">
        <v>7878</v>
      </c>
    </row>
    <row r="218" spans="1:7" ht="15" customHeight="1">
      <c r="A218" s="57" t="s">
        <v>3</v>
      </c>
      <c r="B218" s="58">
        <v>10</v>
      </c>
      <c r="C218" s="48" t="s">
        <v>217</v>
      </c>
      <c r="D218" s="4">
        <f>D217</f>
        <v>0</v>
      </c>
      <c r="E218" s="4">
        <f t="shared" ref="E218:G218" si="37">E217</f>
        <v>0</v>
      </c>
      <c r="F218" s="4">
        <f t="shared" si="37"/>
        <v>0</v>
      </c>
      <c r="G218" s="15">
        <f t="shared" si="37"/>
        <v>7878</v>
      </c>
    </row>
    <row r="219" spans="1:7" ht="15" customHeight="1">
      <c r="A219" s="57"/>
      <c r="B219" s="65"/>
      <c r="C219" s="48"/>
      <c r="D219" s="8"/>
      <c r="E219" s="8"/>
      <c r="F219" s="8"/>
      <c r="G219" s="8"/>
    </row>
    <row r="220" spans="1:7" ht="15" customHeight="1">
      <c r="A220" s="57"/>
      <c r="B220" s="58">
        <v>11</v>
      </c>
      <c r="C220" s="48" t="s">
        <v>219</v>
      </c>
      <c r="D220" s="8"/>
      <c r="E220" s="8"/>
      <c r="F220" s="8"/>
      <c r="G220" s="8"/>
    </row>
    <row r="221" spans="1:7" ht="15" customHeight="1">
      <c r="A221" s="124"/>
      <c r="B221" s="130" t="s">
        <v>220</v>
      </c>
      <c r="C221" s="131" t="s">
        <v>158</v>
      </c>
      <c r="D221" s="2">
        <v>0</v>
      </c>
      <c r="E221" s="2">
        <v>0</v>
      </c>
      <c r="F221" s="2">
        <v>0</v>
      </c>
      <c r="G221" s="8">
        <v>7192</v>
      </c>
    </row>
    <row r="222" spans="1:7" ht="15" customHeight="1">
      <c r="A222" s="69" t="s">
        <v>3</v>
      </c>
      <c r="B222" s="132">
        <v>11</v>
      </c>
      <c r="C222" s="53" t="s">
        <v>219</v>
      </c>
      <c r="D222" s="4">
        <f>D221</f>
        <v>0</v>
      </c>
      <c r="E222" s="4">
        <f t="shared" ref="E222:G222" si="38">E221</f>
        <v>0</v>
      </c>
      <c r="F222" s="4">
        <f t="shared" si="38"/>
        <v>0</v>
      </c>
      <c r="G222" s="15">
        <f t="shared" si="38"/>
        <v>7192</v>
      </c>
    </row>
    <row r="223" spans="1:7" ht="14.25" customHeight="1">
      <c r="A223" s="57"/>
      <c r="B223" s="65"/>
      <c r="C223" s="48"/>
      <c r="D223" s="8"/>
      <c r="E223" s="8"/>
      <c r="F223" s="8"/>
      <c r="G223" s="8"/>
    </row>
    <row r="224" spans="1:7" ht="14.25" customHeight="1">
      <c r="A224" s="57"/>
      <c r="B224" s="58">
        <v>12</v>
      </c>
      <c r="C224" s="48" t="s">
        <v>222</v>
      </c>
      <c r="D224" s="8"/>
      <c r="E224" s="8"/>
      <c r="F224" s="8"/>
      <c r="G224" s="8"/>
    </row>
    <row r="225" spans="1:7" ht="15" customHeight="1">
      <c r="A225" s="57"/>
      <c r="B225" s="65" t="s">
        <v>221</v>
      </c>
      <c r="C225" s="66" t="s">
        <v>158</v>
      </c>
      <c r="D225" s="2">
        <v>0</v>
      </c>
      <c r="E225" s="2">
        <v>0</v>
      </c>
      <c r="F225" s="2">
        <v>0</v>
      </c>
      <c r="G225" s="8">
        <v>4492</v>
      </c>
    </row>
    <row r="226" spans="1:7" ht="15" customHeight="1">
      <c r="A226" s="57" t="s">
        <v>3</v>
      </c>
      <c r="B226" s="58">
        <v>12</v>
      </c>
      <c r="C226" s="48" t="s">
        <v>222</v>
      </c>
      <c r="D226" s="4">
        <f>D225</f>
        <v>0</v>
      </c>
      <c r="E226" s="4">
        <f t="shared" ref="E226:G226" si="39">E225</f>
        <v>0</v>
      </c>
      <c r="F226" s="4">
        <f t="shared" si="39"/>
        <v>0</v>
      </c>
      <c r="G226" s="15">
        <f t="shared" si="39"/>
        <v>4492</v>
      </c>
    </row>
    <row r="227" spans="1:7" ht="15" customHeight="1">
      <c r="A227" s="57"/>
      <c r="B227" s="65"/>
      <c r="C227" s="48"/>
      <c r="D227" s="8"/>
      <c r="E227" s="8"/>
      <c r="F227" s="8"/>
      <c r="G227" s="8"/>
    </row>
    <row r="228" spans="1:7" ht="15" customHeight="1">
      <c r="A228" s="57"/>
      <c r="B228" s="58">
        <v>13</v>
      </c>
      <c r="C228" s="48" t="s">
        <v>223</v>
      </c>
      <c r="D228" s="8"/>
      <c r="E228" s="8"/>
      <c r="F228" s="8"/>
      <c r="G228" s="8"/>
    </row>
    <row r="229" spans="1:7" ht="15" customHeight="1">
      <c r="A229" s="57"/>
      <c r="B229" s="65" t="s">
        <v>224</v>
      </c>
      <c r="C229" s="66" t="s">
        <v>158</v>
      </c>
      <c r="D229" s="2">
        <v>0</v>
      </c>
      <c r="E229" s="2">
        <v>0</v>
      </c>
      <c r="F229" s="2">
        <v>0</v>
      </c>
      <c r="G229" s="8">
        <v>7334</v>
      </c>
    </row>
    <row r="230" spans="1:7" ht="15" customHeight="1">
      <c r="A230" s="57" t="s">
        <v>3</v>
      </c>
      <c r="B230" s="58">
        <v>13</v>
      </c>
      <c r="C230" s="48" t="s">
        <v>223</v>
      </c>
      <c r="D230" s="4">
        <f>D229</f>
        <v>0</v>
      </c>
      <c r="E230" s="4">
        <f t="shared" ref="E230:G230" si="40">E229</f>
        <v>0</v>
      </c>
      <c r="F230" s="4">
        <f t="shared" si="40"/>
        <v>0</v>
      </c>
      <c r="G230" s="15">
        <f t="shared" si="40"/>
        <v>7334</v>
      </c>
    </row>
    <row r="231" spans="1:7" ht="15" customHeight="1">
      <c r="A231" s="57"/>
      <c r="B231" s="65"/>
      <c r="C231" s="48"/>
      <c r="D231" s="8"/>
      <c r="E231" s="8"/>
      <c r="F231" s="8"/>
      <c r="G231" s="8"/>
    </row>
    <row r="232" spans="1:7" ht="15" customHeight="1">
      <c r="A232" s="57"/>
      <c r="B232" s="58">
        <v>14</v>
      </c>
      <c r="C232" s="48" t="s">
        <v>225</v>
      </c>
      <c r="D232" s="8"/>
      <c r="E232" s="8"/>
      <c r="F232" s="8"/>
      <c r="G232" s="8"/>
    </row>
    <row r="233" spans="1:7" ht="15" customHeight="1">
      <c r="A233" s="57"/>
      <c r="B233" s="65" t="s">
        <v>226</v>
      </c>
      <c r="C233" s="66" t="s">
        <v>158</v>
      </c>
      <c r="D233" s="2">
        <v>0</v>
      </c>
      <c r="E233" s="2">
        <v>0</v>
      </c>
      <c r="F233" s="2">
        <v>0</v>
      </c>
      <c r="G233" s="8">
        <v>9190</v>
      </c>
    </row>
    <row r="234" spans="1:7" ht="15" customHeight="1">
      <c r="A234" s="57" t="s">
        <v>3</v>
      </c>
      <c r="B234" s="58">
        <v>14</v>
      </c>
      <c r="C234" s="48" t="s">
        <v>225</v>
      </c>
      <c r="D234" s="4">
        <f>D233</f>
        <v>0</v>
      </c>
      <c r="E234" s="4">
        <f t="shared" ref="E234:G234" si="41">E233</f>
        <v>0</v>
      </c>
      <c r="F234" s="4">
        <f t="shared" si="41"/>
        <v>0</v>
      </c>
      <c r="G234" s="15">
        <f t="shared" si="41"/>
        <v>9190</v>
      </c>
    </row>
    <row r="235" spans="1:7" ht="15" customHeight="1">
      <c r="A235" s="57"/>
      <c r="B235" s="65"/>
      <c r="C235" s="48"/>
      <c r="D235" s="8"/>
      <c r="E235" s="8"/>
      <c r="F235" s="8"/>
      <c r="G235" s="8"/>
    </row>
    <row r="236" spans="1:7" ht="15" customHeight="1">
      <c r="A236" s="57"/>
      <c r="B236" s="58">
        <v>15</v>
      </c>
      <c r="C236" s="48" t="s">
        <v>229</v>
      </c>
      <c r="D236" s="8"/>
      <c r="E236" s="8"/>
      <c r="F236" s="8"/>
      <c r="G236" s="8"/>
    </row>
    <row r="237" spans="1:7" ht="15" customHeight="1">
      <c r="A237" s="57"/>
      <c r="B237" s="65" t="s">
        <v>228</v>
      </c>
      <c r="C237" s="66" t="s">
        <v>158</v>
      </c>
      <c r="D237" s="2">
        <v>0</v>
      </c>
      <c r="E237" s="2">
        <v>0</v>
      </c>
      <c r="F237" s="2">
        <v>0</v>
      </c>
      <c r="G237" s="8">
        <v>8814</v>
      </c>
    </row>
    <row r="238" spans="1:7" ht="15" customHeight="1">
      <c r="A238" s="57" t="s">
        <v>3</v>
      </c>
      <c r="B238" s="58">
        <v>15</v>
      </c>
      <c r="C238" s="48" t="s">
        <v>229</v>
      </c>
      <c r="D238" s="4">
        <f>D237</f>
        <v>0</v>
      </c>
      <c r="E238" s="4">
        <f t="shared" ref="E238:G238" si="42">E237</f>
        <v>0</v>
      </c>
      <c r="F238" s="4">
        <f t="shared" si="42"/>
        <v>0</v>
      </c>
      <c r="G238" s="15">
        <f t="shared" si="42"/>
        <v>8814</v>
      </c>
    </row>
    <row r="239" spans="1:7" ht="15" customHeight="1">
      <c r="A239" s="57"/>
      <c r="B239" s="65"/>
      <c r="C239" s="48"/>
      <c r="D239" s="8"/>
      <c r="E239" s="8"/>
      <c r="F239" s="8"/>
      <c r="G239" s="8"/>
    </row>
    <row r="240" spans="1:7" ht="15" customHeight="1">
      <c r="A240" s="57"/>
      <c r="B240" s="58">
        <v>16</v>
      </c>
      <c r="C240" s="48" t="s">
        <v>230</v>
      </c>
      <c r="D240" s="8"/>
      <c r="E240" s="8"/>
      <c r="F240" s="8"/>
      <c r="G240" s="8"/>
    </row>
    <row r="241" spans="1:7" ht="15" customHeight="1">
      <c r="A241" s="57"/>
      <c r="B241" s="65" t="s">
        <v>231</v>
      </c>
      <c r="C241" s="66" t="s">
        <v>158</v>
      </c>
      <c r="D241" s="2">
        <v>0</v>
      </c>
      <c r="E241" s="2">
        <v>0</v>
      </c>
      <c r="F241" s="2">
        <v>0</v>
      </c>
      <c r="G241" s="8">
        <v>6581</v>
      </c>
    </row>
    <row r="242" spans="1:7" ht="15" customHeight="1">
      <c r="A242" s="57" t="s">
        <v>3</v>
      </c>
      <c r="B242" s="58">
        <v>16</v>
      </c>
      <c r="C242" s="48" t="s">
        <v>230</v>
      </c>
      <c r="D242" s="4">
        <f>D241</f>
        <v>0</v>
      </c>
      <c r="E242" s="4">
        <f t="shared" ref="E242:G242" si="43">E241</f>
        <v>0</v>
      </c>
      <c r="F242" s="4">
        <f t="shared" si="43"/>
        <v>0</v>
      </c>
      <c r="G242" s="15">
        <f t="shared" si="43"/>
        <v>6581</v>
      </c>
    </row>
    <row r="243" spans="1:7" ht="15" customHeight="1">
      <c r="A243" s="57"/>
      <c r="B243" s="65"/>
      <c r="C243" s="48"/>
      <c r="D243" s="8"/>
      <c r="E243" s="8"/>
      <c r="F243" s="8"/>
      <c r="G243" s="8"/>
    </row>
    <row r="244" spans="1:7" ht="15" customHeight="1">
      <c r="A244" s="57"/>
      <c r="B244" s="58">
        <v>17</v>
      </c>
      <c r="C244" s="48" t="s">
        <v>227</v>
      </c>
      <c r="D244" s="8"/>
      <c r="E244" s="8"/>
      <c r="F244" s="8"/>
      <c r="G244" s="8"/>
    </row>
    <row r="245" spans="1:7" ht="15" customHeight="1">
      <c r="A245" s="57"/>
      <c r="B245" s="65" t="s">
        <v>232</v>
      </c>
      <c r="C245" s="66" t="s">
        <v>158</v>
      </c>
      <c r="D245" s="2">
        <v>0</v>
      </c>
      <c r="E245" s="2">
        <v>0</v>
      </c>
      <c r="F245" s="2">
        <v>0</v>
      </c>
      <c r="G245" s="8">
        <v>10166</v>
      </c>
    </row>
    <row r="246" spans="1:7" ht="15" customHeight="1">
      <c r="A246" s="57" t="s">
        <v>3</v>
      </c>
      <c r="B246" s="58">
        <v>17</v>
      </c>
      <c r="C246" s="48" t="s">
        <v>227</v>
      </c>
      <c r="D246" s="4">
        <f>D245</f>
        <v>0</v>
      </c>
      <c r="E246" s="4">
        <f t="shared" ref="E246:G246" si="44">E245</f>
        <v>0</v>
      </c>
      <c r="F246" s="4">
        <f t="shared" si="44"/>
        <v>0</v>
      </c>
      <c r="G246" s="15">
        <f t="shared" si="44"/>
        <v>10166</v>
      </c>
    </row>
    <row r="247" spans="1:7" ht="15" customHeight="1">
      <c r="A247" s="57"/>
      <c r="B247" s="65"/>
      <c r="C247" s="48"/>
      <c r="D247" s="8"/>
      <c r="E247" s="8"/>
      <c r="F247" s="8"/>
      <c r="G247" s="8"/>
    </row>
    <row r="248" spans="1:7" ht="15" customHeight="1">
      <c r="A248" s="57"/>
      <c r="B248" s="58">
        <v>18</v>
      </c>
      <c r="C248" s="48" t="s">
        <v>233</v>
      </c>
      <c r="D248" s="8"/>
      <c r="E248" s="8"/>
      <c r="F248" s="8"/>
      <c r="G248" s="8"/>
    </row>
    <row r="249" spans="1:7" ht="15" customHeight="1">
      <c r="A249" s="57"/>
      <c r="B249" s="65" t="s">
        <v>234</v>
      </c>
      <c r="C249" s="66" t="s">
        <v>158</v>
      </c>
      <c r="D249" s="2">
        <v>0</v>
      </c>
      <c r="E249" s="2">
        <v>0</v>
      </c>
      <c r="F249" s="2">
        <v>0</v>
      </c>
      <c r="G249" s="8">
        <v>9823</v>
      </c>
    </row>
    <row r="250" spans="1:7" ht="15" customHeight="1">
      <c r="A250" s="57" t="s">
        <v>3</v>
      </c>
      <c r="B250" s="58">
        <v>18</v>
      </c>
      <c r="C250" s="48" t="s">
        <v>233</v>
      </c>
      <c r="D250" s="4">
        <f>D249</f>
        <v>0</v>
      </c>
      <c r="E250" s="4">
        <f t="shared" ref="E250:G250" si="45">E249</f>
        <v>0</v>
      </c>
      <c r="F250" s="4">
        <f t="shared" si="45"/>
        <v>0</v>
      </c>
      <c r="G250" s="15">
        <f t="shared" si="45"/>
        <v>9823</v>
      </c>
    </row>
    <row r="251" spans="1:7" ht="15" customHeight="1">
      <c r="A251" s="57"/>
      <c r="B251" s="65"/>
      <c r="C251" s="48"/>
      <c r="D251" s="8"/>
      <c r="E251" s="8"/>
      <c r="F251" s="8"/>
      <c r="G251" s="8"/>
    </row>
    <row r="252" spans="1:7" ht="15" customHeight="1">
      <c r="A252" s="57"/>
      <c r="B252" s="58">
        <v>19</v>
      </c>
      <c r="C252" s="48" t="s">
        <v>235</v>
      </c>
      <c r="D252" s="8"/>
      <c r="E252" s="8"/>
      <c r="F252" s="8"/>
      <c r="G252" s="8"/>
    </row>
    <row r="253" spans="1:7" ht="15" customHeight="1">
      <c r="A253" s="57"/>
      <c r="B253" s="65" t="s">
        <v>236</v>
      </c>
      <c r="C253" s="66" t="s">
        <v>158</v>
      </c>
      <c r="D253" s="2">
        <v>0</v>
      </c>
      <c r="E253" s="2">
        <v>0</v>
      </c>
      <c r="F253" s="2">
        <v>0</v>
      </c>
      <c r="G253" s="8">
        <v>6090</v>
      </c>
    </row>
    <row r="254" spans="1:7" ht="15" customHeight="1">
      <c r="A254" s="57" t="s">
        <v>3</v>
      </c>
      <c r="B254" s="58">
        <v>19</v>
      </c>
      <c r="C254" s="48" t="s">
        <v>235</v>
      </c>
      <c r="D254" s="4">
        <f>D253</f>
        <v>0</v>
      </c>
      <c r="E254" s="4">
        <f t="shared" ref="E254:G254" si="46">E253</f>
        <v>0</v>
      </c>
      <c r="F254" s="4">
        <f t="shared" si="46"/>
        <v>0</v>
      </c>
      <c r="G254" s="15">
        <f t="shared" si="46"/>
        <v>6090</v>
      </c>
    </row>
    <row r="255" spans="1:7" ht="15" customHeight="1">
      <c r="A255" s="57"/>
      <c r="B255" s="65"/>
      <c r="C255" s="48"/>
      <c r="D255" s="8"/>
      <c r="E255" s="8"/>
      <c r="F255" s="8"/>
      <c r="G255" s="8"/>
    </row>
    <row r="256" spans="1:7" ht="15" customHeight="1">
      <c r="A256" s="57"/>
      <c r="B256" s="58">
        <v>20</v>
      </c>
      <c r="C256" s="48" t="s">
        <v>237</v>
      </c>
      <c r="D256" s="8"/>
      <c r="E256" s="8"/>
      <c r="F256" s="8"/>
      <c r="G256" s="8"/>
    </row>
    <row r="257" spans="1:7" ht="17.25" customHeight="1">
      <c r="A257" s="57"/>
      <c r="B257" s="65" t="s">
        <v>238</v>
      </c>
      <c r="C257" s="66" t="s">
        <v>158</v>
      </c>
      <c r="D257" s="2">
        <v>0</v>
      </c>
      <c r="E257" s="2">
        <v>0</v>
      </c>
      <c r="F257" s="2">
        <v>0</v>
      </c>
      <c r="G257" s="8">
        <v>11878</v>
      </c>
    </row>
    <row r="258" spans="1:7" ht="15" customHeight="1">
      <c r="A258" s="57" t="s">
        <v>3</v>
      </c>
      <c r="B258" s="58">
        <v>20</v>
      </c>
      <c r="C258" s="48" t="s">
        <v>237</v>
      </c>
      <c r="D258" s="4">
        <f>D257</f>
        <v>0</v>
      </c>
      <c r="E258" s="4">
        <f t="shared" ref="E258:G258" si="47">E257</f>
        <v>0</v>
      </c>
      <c r="F258" s="4">
        <f t="shared" si="47"/>
        <v>0</v>
      </c>
      <c r="G258" s="15">
        <f t="shared" si="47"/>
        <v>11878</v>
      </c>
    </row>
    <row r="259" spans="1:7" ht="15" customHeight="1">
      <c r="A259" s="57"/>
      <c r="B259" s="65"/>
      <c r="C259" s="48"/>
      <c r="D259" s="8"/>
      <c r="E259" s="8"/>
      <c r="F259" s="8"/>
      <c r="G259" s="8"/>
    </row>
    <row r="260" spans="1:7" ht="15" customHeight="1">
      <c r="A260" s="57"/>
      <c r="B260" s="58">
        <v>21</v>
      </c>
      <c r="C260" s="48" t="s">
        <v>239</v>
      </c>
      <c r="D260" s="8"/>
      <c r="E260" s="8"/>
      <c r="F260" s="8"/>
      <c r="G260" s="8"/>
    </row>
    <row r="261" spans="1:7" ht="15" customHeight="1">
      <c r="A261" s="57"/>
      <c r="B261" s="65" t="s">
        <v>240</v>
      </c>
      <c r="C261" s="66" t="s">
        <v>158</v>
      </c>
      <c r="D261" s="2">
        <v>0</v>
      </c>
      <c r="E261" s="2">
        <v>0</v>
      </c>
      <c r="F261" s="2">
        <v>0</v>
      </c>
      <c r="G261" s="8">
        <v>10989</v>
      </c>
    </row>
    <row r="262" spans="1:7" ht="15" customHeight="1">
      <c r="A262" s="57" t="s">
        <v>3</v>
      </c>
      <c r="B262" s="58">
        <v>21</v>
      </c>
      <c r="C262" s="48" t="s">
        <v>239</v>
      </c>
      <c r="D262" s="4">
        <f>D261</f>
        <v>0</v>
      </c>
      <c r="E262" s="4">
        <f t="shared" ref="E262:G262" si="48">E261</f>
        <v>0</v>
      </c>
      <c r="F262" s="4">
        <f t="shared" si="48"/>
        <v>0</v>
      </c>
      <c r="G262" s="15">
        <f t="shared" si="48"/>
        <v>10989</v>
      </c>
    </row>
    <row r="263" spans="1:7">
      <c r="A263" s="57"/>
      <c r="B263" s="65"/>
      <c r="C263" s="48"/>
      <c r="D263" s="8"/>
      <c r="E263" s="8"/>
      <c r="F263" s="8"/>
      <c r="G263" s="8"/>
    </row>
    <row r="264" spans="1:7" ht="15" customHeight="1">
      <c r="A264" s="57"/>
      <c r="B264" s="58">
        <v>22</v>
      </c>
      <c r="C264" s="48" t="s">
        <v>241</v>
      </c>
      <c r="D264" s="8"/>
      <c r="E264" s="8"/>
      <c r="F264" s="8"/>
      <c r="G264" s="8"/>
    </row>
    <row r="265" spans="1:7" ht="15" customHeight="1">
      <c r="A265" s="57"/>
      <c r="B265" s="65" t="s">
        <v>242</v>
      </c>
      <c r="C265" s="66" t="s">
        <v>158</v>
      </c>
      <c r="D265" s="2">
        <v>0</v>
      </c>
      <c r="E265" s="2">
        <v>0</v>
      </c>
      <c r="F265" s="2">
        <v>0</v>
      </c>
      <c r="G265" s="8">
        <v>6104</v>
      </c>
    </row>
    <row r="266" spans="1:7" ht="16.5" customHeight="1">
      <c r="A266" s="69" t="s">
        <v>3</v>
      </c>
      <c r="B266" s="132">
        <v>22</v>
      </c>
      <c r="C266" s="53" t="s">
        <v>241</v>
      </c>
      <c r="D266" s="4">
        <f>D265</f>
        <v>0</v>
      </c>
      <c r="E266" s="4">
        <f t="shared" ref="E266:G266" si="49">E265</f>
        <v>0</v>
      </c>
      <c r="F266" s="4">
        <f t="shared" si="49"/>
        <v>0</v>
      </c>
      <c r="G266" s="15">
        <f t="shared" si="49"/>
        <v>6104</v>
      </c>
    </row>
    <row r="267" spans="1:7" ht="13.7" customHeight="1">
      <c r="A267" s="57"/>
      <c r="B267" s="65"/>
      <c r="C267" s="48"/>
      <c r="D267" s="8"/>
      <c r="E267" s="8"/>
      <c r="F267" s="8"/>
      <c r="G267" s="8"/>
    </row>
    <row r="268" spans="1:7" ht="15" customHeight="1">
      <c r="A268" s="57"/>
      <c r="B268" s="58">
        <v>23</v>
      </c>
      <c r="C268" s="48" t="s">
        <v>243</v>
      </c>
      <c r="D268" s="8"/>
      <c r="E268" s="8"/>
      <c r="F268" s="8"/>
      <c r="G268" s="8"/>
    </row>
    <row r="269" spans="1:7" ht="15" customHeight="1">
      <c r="A269" s="57"/>
      <c r="B269" s="65" t="s">
        <v>244</v>
      </c>
      <c r="C269" s="66" t="s">
        <v>158</v>
      </c>
      <c r="D269" s="2">
        <v>0</v>
      </c>
      <c r="E269" s="2">
        <v>0</v>
      </c>
      <c r="F269" s="2">
        <v>0</v>
      </c>
      <c r="G269" s="8">
        <v>9019</v>
      </c>
    </row>
    <row r="270" spans="1:7" ht="15" customHeight="1">
      <c r="A270" s="57" t="s">
        <v>3</v>
      </c>
      <c r="B270" s="58">
        <v>23</v>
      </c>
      <c r="C270" s="48" t="s">
        <v>243</v>
      </c>
      <c r="D270" s="4">
        <f>D269</f>
        <v>0</v>
      </c>
      <c r="E270" s="4">
        <f t="shared" ref="E270:G270" si="50">E269</f>
        <v>0</v>
      </c>
      <c r="F270" s="4">
        <f t="shared" si="50"/>
        <v>0</v>
      </c>
      <c r="G270" s="15">
        <f t="shared" si="50"/>
        <v>9019</v>
      </c>
    </row>
    <row r="271" spans="1:7" ht="15" customHeight="1">
      <c r="A271" s="57"/>
      <c r="B271" s="65"/>
      <c r="C271" s="48"/>
      <c r="D271" s="8"/>
      <c r="E271" s="8"/>
      <c r="F271" s="8"/>
      <c r="G271" s="8"/>
    </row>
    <row r="272" spans="1:7" ht="15" customHeight="1">
      <c r="A272" s="57"/>
      <c r="B272" s="58">
        <v>24</v>
      </c>
      <c r="C272" s="48" t="s">
        <v>245</v>
      </c>
      <c r="D272" s="8"/>
      <c r="E272" s="8"/>
      <c r="F272" s="8"/>
      <c r="G272" s="8"/>
    </row>
    <row r="273" spans="1:7" ht="15" customHeight="1">
      <c r="A273" s="57"/>
      <c r="B273" s="65" t="s">
        <v>246</v>
      </c>
      <c r="C273" s="66" t="s">
        <v>158</v>
      </c>
      <c r="D273" s="2">
        <v>0</v>
      </c>
      <c r="E273" s="2">
        <v>0</v>
      </c>
      <c r="F273" s="2">
        <v>0</v>
      </c>
      <c r="G273" s="8">
        <v>8757</v>
      </c>
    </row>
    <row r="274" spans="1:7" ht="15" customHeight="1">
      <c r="A274" s="57" t="s">
        <v>3</v>
      </c>
      <c r="B274" s="58">
        <v>24</v>
      </c>
      <c r="C274" s="48" t="s">
        <v>245</v>
      </c>
      <c r="D274" s="4">
        <f>D273</f>
        <v>0</v>
      </c>
      <c r="E274" s="4">
        <f t="shared" ref="E274:G274" si="51">E273</f>
        <v>0</v>
      </c>
      <c r="F274" s="4">
        <f t="shared" si="51"/>
        <v>0</v>
      </c>
      <c r="G274" s="15">
        <f t="shared" si="51"/>
        <v>8757</v>
      </c>
    </row>
    <row r="275" spans="1:7" ht="15" customHeight="1">
      <c r="A275" s="57"/>
      <c r="B275" s="65"/>
      <c r="C275" s="48"/>
      <c r="D275" s="8"/>
      <c r="E275" s="8"/>
      <c r="F275" s="8"/>
      <c r="G275" s="8"/>
    </row>
    <row r="276" spans="1:7" ht="15" customHeight="1">
      <c r="A276" s="57"/>
      <c r="B276" s="58">
        <v>25</v>
      </c>
      <c r="C276" s="48" t="s">
        <v>247</v>
      </c>
      <c r="D276" s="8"/>
      <c r="E276" s="8"/>
      <c r="F276" s="8"/>
      <c r="G276" s="8"/>
    </row>
    <row r="277" spans="1:7" ht="15" customHeight="1">
      <c r="A277" s="57"/>
      <c r="B277" s="65" t="s">
        <v>248</v>
      </c>
      <c r="C277" s="66" t="s">
        <v>158</v>
      </c>
      <c r="D277" s="2">
        <v>0</v>
      </c>
      <c r="E277" s="2">
        <v>0</v>
      </c>
      <c r="F277" s="2">
        <v>0</v>
      </c>
      <c r="G277" s="8">
        <v>7832</v>
      </c>
    </row>
    <row r="278" spans="1:7" ht="15" customHeight="1">
      <c r="A278" s="57" t="s">
        <v>3</v>
      </c>
      <c r="B278" s="58">
        <v>25</v>
      </c>
      <c r="C278" s="48" t="s">
        <v>247</v>
      </c>
      <c r="D278" s="4">
        <f>D277</f>
        <v>0</v>
      </c>
      <c r="E278" s="4">
        <f t="shared" ref="E278:G278" si="52">E277</f>
        <v>0</v>
      </c>
      <c r="F278" s="4">
        <f t="shared" si="52"/>
        <v>0</v>
      </c>
      <c r="G278" s="15">
        <f t="shared" si="52"/>
        <v>7832</v>
      </c>
    </row>
    <row r="279" spans="1:7" ht="15" customHeight="1">
      <c r="A279" s="57"/>
      <c r="B279" s="65"/>
      <c r="C279" s="48"/>
      <c r="D279" s="8"/>
      <c r="E279" s="8"/>
      <c r="F279" s="8"/>
      <c r="G279" s="8"/>
    </row>
    <row r="280" spans="1:7" ht="15" customHeight="1">
      <c r="A280" s="57"/>
      <c r="B280" s="58">
        <v>26</v>
      </c>
      <c r="C280" s="48" t="s">
        <v>249</v>
      </c>
      <c r="D280" s="8"/>
      <c r="E280" s="8"/>
      <c r="F280" s="8"/>
      <c r="G280" s="8"/>
    </row>
    <row r="281" spans="1:7" ht="15" customHeight="1">
      <c r="A281" s="57"/>
      <c r="B281" s="65" t="s">
        <v>250</v>
      </c>
      <c r="C281" s="66" t="s">
        <v>158</v>
      </c>
      <c r="D281" s="2">
        <v>0</v>
      </c>
      <c r="E281" s="2">
        <v>0</v>
      </c>
      <c r="F281" s="2">
        <v>0</v>
      </c>
      <c r="G281" s="8">
        <v>13212</v>
      </c>
    </row>
    <row r="282" spans="1:7" ht="15" customHeight="1">
      <c r="A282" s="57" t="s">
        <v>3</v>
      </c>
      <c r="B282" s="58">
        <v>26</v>
      </c>
      <c r="C282" s="48" t="s">
        <v>249</v>
      </c>
      <c r="D282" s="4">
        <f>D281</f>
        <v>0</v>
      </c>
      <c r="E282" s="4">
        <f t="shared" ref="E282:G282" si="53">E281</f>
        <v>0</v>
      </c>
      <c r="F282" s="4">
        <f t="shared" si="53"/>
        <v>0</v>
      </c>
      <c r="G282" s="15">
        <f t="shared" si="53"/>
        <v>13212</v>
      </c>
    </row>
    <row r="283" spans="1:7" ht="15" customHeight="1">
      <c r="A283" s="57"/>
      <c r="B283" s="65"/>
      <c r="C283" s="48"/>
      <c r="D283" s="8"/>
      <c r="E283" s="8"/>
      <c r="F283" s="8"/>
      <c r="G283" s="8"/>
    </row>
    <row r="284" spans="1:7" ht="15" customHeight="1">
      <c r="A284" s="57"/>
      <c r="B284" s="58">
        <v>27</v>
      </c>
      <c r="C284" s="48" t="s">
        <v>251</v>
      </c>
      <c r="D284" s="8"/>
      <c r="E284" s="8"/>
      <c r="F284" s="8"/>
      <c r="G284" s="8"/>
    </row>
    <row r="285" spans="1:7" ht="15" customHeight="1">
      <c r="A285" s="57"/>
      <c r="B285" s="65" t="s">
        <v>252</v>
      </c>
      <c r="C285" s="66" t="s">
        <v>158</v>
      </c>
      <c r="D285" s="2">
        <v>0</v>
      </c>
      <c r="E285" s="2">
        <v>0</v>
      </c>
      <c r="F285" s="2">
        <v>0</v>
      </c>
      <c r="G285" s="8">
        <v>4023</v>
      </c>
    </row>
    <row r="286" spans="1:7" ht="15" customHeight="1">
      <c r="A286" s="57" t="s">
        <v>3</v>
      </c>
      <c r="B286" s="58">
        <v>27</v>
      </c>
      <c r="C286" s="48" t="s">
        <v>251</v>
      </c>
      <c r="D286" s="4">
        <f>D285</f>
        <v>0</v>
      </c>
      <c r="E286" s="4">
        <f t="shared" ref="E286:G286" si="54">E285</f>
        <v>0</v>
      </c>
      <c r="F286" s="4">
        <f t="shared" si="54"/>
        <v>0</v>
      </c>
      <c r="G286" s="15">
        <f t="shared" si="54"/>
        <v>4023</v>
      </c>
    </row>
    <row r="287" spans="1:7" ht="15" customHeight="1">
      <c r="A287" s="57"/>
      <c r="B287" s="65"/>
      <c r="C287" s="48"/>
      <c r="D287" s="8"/>
      <c r="E287" s="8"/>
      <c r="F287" s="8"/>
      <c r="G287" s="8"/>
    </row>
    <row r="288" spans="1:7" ht="15" customHeight="1">
      <c r="A288" s="57"/>
      <c r="B288" s="58">
        <v>28</v>
      </c>
      <c r="C288" s="48" t="s">
        <v>253</v>
      </c>
      <c r="D288" s="8"/>
      <c r="E288" s="8"/>
      <c r="F288" s="8"/>
      <c r="G288" s="8"/>
    </row>
    <row r="289" spans="1:7" ht="15" customHeight="1">
      <c r="A289" s="57"/>
      <c r="B289" s="65" t="s">
        <v>254</v>
      </c>
      <c r="C289" s="66" t="s">
        <v>158</v>
      </c>
      <c r="D289" s="2">
        <v>0</v>
      </c>
      <c r="E289" s="2">
        <v>0</v>
      </c>
      <c r="F289" s="2">
        <v>0</v>
      </c>
      <c r="G289" s="8">
        <v>16925</v>
      </c>
    </row>
    <row r="290" spans="1:7" ht="15" customHeight="1">
      <c r="A290" s="57" t="s">
        <v>3</v>
      </c>
      <c r="B290" s="58">
        <v>28</v>
      </c>
      <c r="C290" s="48" t="s">
        <v>253</v>
      </c>
      <c r="D290" s="4">
        <f>D289</f>
        <v>0</v>
      </c>
      <c r="E290" s="4">
        <f t="shared" ref="E290:G290" si="55">E289</f>
        <v>0</v>
      </c>
      <c r="F290" s="4">
        <f t="shared" si="55"/>
        <v>0</v>
      </c>
      <c r="G290" s="15">
        <f t="shared" si="55"/>
        <v>16925</v>
      </c>
    </row>
    <row r="291" spans="1:7" ht="15" customHeight="1">
      <c r="A291" s="57"/>
      <c r="B291" s="65"/>
      <c r="C291" s="48"/>
      <c r="D291" s="8"/>
      <c r="E291" s="8"/>
      <c r="F291" s="8"/>
      <c r="G291" s="8"/>
    </row>
    <row r="292" spans="1:7" ht="15" customHeight="1">
      <c r="A292" s="57"/>
      <c r="B292" s="58">
        <v>29</v>
      </c>
      <c r="C292" s="48" t="s">
        <v>255</v>
      </c>
      <c r="D292" s="8"/>
      <c r="E292" s="8"/>
      <c r="F292" s="8"/>
      <c r="G292" s="8"/>
    </row>
    <row r="293" spans="1:7" ht="15" customHeight="1">
      <c r="A293" s="57"/>
      <c r="B293" s="65" t="s">
        <v>256</v>
      </c>
      <c r="C293" s="66" t="s">
        <v>158</v>
      </c>
      <c r="D293" s="2">
        <v>0</v>
      </c>
      <c r="E293" s="2">
        <v>0</v>
      </c>
      <c r="F293" s="2">
        <v>0</v>
      </c>
      <c r="G293" s="8">
        <v>4167</v>
      </c>
    </row>
    <row r="294" spans="1:7" ht="15" customHeight="1">
      <c r="A294" s="57" t="s">
        <v>3</v>
      </c>
      <c r="B294" s="58">
        <v>29</v>
      </c>
      <c r="C294" s="48" t="s">
        <v>255</v>
      </c>
      <c r="D294" s="4">
        <f>D293</f>
        <v>0</v>
      </c>
      <c r="E294" s="4">
        <f t="shared" ref="E294:G294" si="56">E293</f>
        <v>0</v>
      </c>
      <c r="F294" s="4">
        <f t="shared" si="56"/>
        <v>0</v>
      </c>
      <c r="G294" s="15">
        <f t="shared" si="56"/>
        <v>4167</v>
      </c>
    </row>
    <row r="295" spans="1:7" ht="15" customHeight="1">
      <c r="A295" s="57"/>
      <c r="B295" s="65"/>
      <c r="C295" s="48"/>
      <c r="D295" s="8"/>
      <c r="E295" s="8"/>
      <c r="F295" s="8"/>
      <c r="G295" s="8"/>
    </row>
    <row r="296" spans="1:7" ht="15" customHeight="1">
      <c r="A296" s="57"/>
      <c r="B296" s="58">
        <v>30</v>
      </c>
      <c r="C296" s="48" t="s">
        <v>257</v>
      </c>
      <c r="D296" s="8"/>
      <c r="E296" s="8"/>
      <c r="F296" s="8"/>
      <c r="G296" s="8"/>
    </row>
    <row r="297" spans="1:7" ht="18.95" customHeight="1">
      <c r="A297" s="57"/>
      <c r="B297" s="65" t="s">
        <v>260</v>
      </c>
      <c r="C297" s="66" t="s">
        <v>158</v>
      </c>
      <c r="D297" s="2">
        <v>0</v>
      </c>
      <c r="E297" s="2">
        <v>0</v>
      </c>
      <c r="F297" s="2">
        <v>0</v>
      </c>
      <c r="G297" s="8">
        <v>2908</v>
      </c>
    </row>
    <row r="298" spans="1:7" ht="15" customHeight="1">
      <c r="A298" s="57" t="s">
        <v>3</v>
      </c>
      <c r="B298" s="58">
        <v>30</v>
      </c>
      <c r="C298" s="48" t="s">
        <v>257</v>
      </c>
      <c r="D298" s="4">
        <f>D297</f>
        <v>0</v>
      </c>
      <c r="E298" s="4">
        <f t="shared" ref="E298:G298" si="57">E297</f>
        <v>0</v>
      </c>
      <c r="F298" s="4">
        <f t="shared" si="57"/>
        <v>0</v>
      </c>
      <c r="G298" s="15">
        <f t="shared" si="57"/>
        <v>2908</v>
      </c>
    </row>
    <row r="299" spans="1:7" ht="15" customHeight="1">
      <c r="A299" s="57"/>
      <c r="B299" s="65"/>
      <c r="C299" s="48"/>
      <c r="D299" s="8"/>
      <c r="E299" s="8"/>
      <c r="F299" s="8"/>
      <c r="G299" s="8"/>
    </row>
    <row r="300" spans="1:7" ht="15" customHeight="1">
      <c r="A300" s="57"/>
      <c r="B300" s="58">
        <v>31</v>
      </c>
      <c r="C300" s="48" t="s">
        <v>258</v>
      </c>
      <c r="D300" s="8"/>
      <c r="E300" s="8"/>
      <c r="F300" s="8"/>
      <c r="G300" s="8"/>
    </row>
    <row r="301" spans="1:7" ht="18.95" customHeight="1">
      <c r="A301" s="57"/>
      <c r="B301" s="65" t="s">
        <v>259</v>
      </c>
      <c r="C301" s="66" t="s">
        <v>158</v>
      </c>
      <c r="D301" s="2">
        <v>0</v>
      </c>
      <c r="E301" s="2">
        <v>0</v>
      </c>
      <c r="F301" s="2">
        <v>0</v>
      </c>
      <c r="G301" s="8">
        <v>11604</v>
      </c>
    </row>
    <row r="302" spans="1:7" ht="15" customHeight="1">
      <c r="A302" s="57" t="s">
        <v>3</v>
      </c>
      <c r="B302" s="58">
        <v>31</v>
      </c>
      <c r="C302" s="48" t="s">
        <v>258</v>
      </c>
      <c r="D302" s="4">
        <f>D301</f>
        <v>0</v>
      </c>
      <c r="E302" s="4">
        <f t="shared" ref="E302:G302" si="58">E301</f>
        <v>0</v>
      </c>
      <c r="F302" s="4">
        <f t="shared" si="58"/>
        <v>0</v>
      </c>
      <c r="G302" s="15">
        <f t="shared" si="58"/>
        <v>11604</v>
      </c>
    </row>
    <row r="303" spans="1:7" ht="15" customHeight="1">
      <c r="A303" s="57"/>
      <c r="B303" s="65"/>
      <c r="C303" s="48"/>
      <c r="D303" s="8"/>
      <c r="E303" s="8"/>
      <c r="F303" s="8"/>
      <c r="G303" s="8"/>
    </row>
    <row r="304" spans="1:7" ht="15" customHeight="1">
      <c r="A304" s="57"/>
      <c r="B304" s="58">
        <v>32</v>
      </c>
      <c r="C304" s="48" t="s">
        <v>261</v>
      </c>
      <c r="D304" s="8"/>
      <c r="E304" s="8"/>
      <c r="F304" s="8"/>
      <c r="G304" s="8"/>
    </row>
    <row r="305" spans="1:7" ht="15" customHeight="1">
      <c r="A305" s="57"/>
      <c r="B305" s="65" t="s">
        <v>262</v>
      </c>
      <c r="C305" s="66" t="s">
        <v>158</v>
      </c>
      <c r="D305" s="2">
        <v>0</v>
      </c>
      <c r="E305" s="2">
        <v>0</v>
      </c>
      <c r="F305" s="2">
        <v>0</v>
      </c>
      <c r="G305" s="8">
        <v>5167</v>
      </c>
    </row>
    <row r="306" spans="1:7" ht="15" customHeight="1">
      <c r="A306" s="57" t="s">
        <v>3</v>
      </c>
      <c r="B306" s="58">
        <v>32</v>
      </c>
      <c r="C306" s="48" t="s">
        <v>261</v>
      </c>
      <c r="D306" s="4">
        <f>D305</f>
        <v>0</v>
      </c>
      <c r="E306" s="4">
        <f t="shared" ref="E306:G306" si="59">E305</f>
        <v>0</v>
      </c>
      <c r="F306" s="4">
        <f t="shared" si="59"/>
        <v>0</v>
      </c>
      <c r="G306" s="15">
        <f t="shared" si="59"/>
        <v>5167</v>
      </c>
    </row>
    <row r="307" spans="1:7" ht="15" customHeight="1">
      <c r="A307" s="57"/>
      <c r="B307" s="65"/>
      <c r="C307" s="48"/>
      <c r="D307" s="8"/>
      <c r="E307" s="8"/>
      <c r="F307" s="8"/>
      <c r="G307" s="8"/>
    </row>
    <row r="308" spans="1:7" ht="15" customHeight="1">
      <c r="A308" s="57"/>
      <c r="B308" s="58">
        <v>33</v>
      </c>
      <c r="C308" s="48" t="s">
        <v>263</v>
      </c>
      <c r="D308" s="8"/>
      <c r="E308" s="8"/>
      <c r="F308" s="8"/>
      <c r="G308" s="8"/>
    </row>
    <row r="309" spans="1:7" ht="15" customHeight="1">
      <c r="A309" s="57"/>
      <c r="B309" s="65" t="s">
        <v>264</v>
      </c>
      <c r="C309" s="66" t="s">
        <v>158</v>
      </c>
      <c r="D309" s="2">
        <v>0</v>
      </c>
      <c r="E309" s="2">
        <v>0</v>
      </c>
      <c r="F309" s="2">
        <v>0</v>
      </c>
      <c r="G309" s="8">
        <v>10956</v>
      </c>
    </row>
    <row r="310" spans="1:7" ht="16.5" customHeight="1">
      <c r="A310" s="69" t="s">
        <v>3</v>
      </c>
      <c r="B310" s="132">
        <v>33</v>
      </c>
      <c r="C310" s="53" t="s">
        <v>263</v>
      </c>
      <c r="D310" s="4">
        <f>D309</f>
        <v>0</v>
      </c>
      <c r="E310" s="4">
        <f t="shared" ref="E310:G310" si="60">E309</f>
        <v>0</v>
      </c>
      <c r="F310" s="4">
        <f t="shared" si="60"/>
        <v>0</v>
      </c>
      <c r="G310" s="15">
        <f t="shared" si="60"/>
        <v>10956</v>
      </c>
    </row>
    <row r="311" spans="1:7" ht="15" customHeight="1">
      <c r="A311" s="57"/>
      <c r="B311" s="65"/>
      <c r="C311" s="48"/>
      <c r="D311" s="8"/>
      <c r="E311" s="8"/>
      <c r="F311" s="8"/>
      <c r="G311" s="8"/>
    </row>
    <row r="312" spans="1:7" ht="15" customHeight="1">
      <c r="A312" s="57"/>
      <c r="B312" s="58">
        <v>34</v>
      </c>
      <c r="C312" s="48" t="s">
        <v>265</v>
      </c>
      <c r="D312" s="8"/>
      <c r="E312" s="8"/>
      <c r="F312" s="8"/>
      <c r="G312" s="8"/>
    </row>
    <row r="313" spans="1:7" ht="15" customHeight="1">
      <c r="A313" s="57"/>
      <c r="B313" s="65" t="s">
        <v>266</v>
      </c>
      <c r="C313" s="66" t="s">
        <v>158</v>
      </c>
      <c r="D313" s="2">
        <v>0</v>
      </c>
      <c r="E313" s="2">
        <v>0</v>
      </c>
      <c r="F313" s="2">
        <v>0</v>
      </c>
      <c r="G313" s="8">
        <v>6869</v>
      </c>
    </row>
    <row r="314" spans="1:7" ht="15" customHeight="1">
      <c r="A314" s="57" t="s">
        <v>3</v>
      </c>
      <c r="B314" s="58">
        <v>34</v>
      </c>
      <c r="C314" s="48" t="s">
        <v>265</v>
      </c>
      <c r="D314" s="4">
        <f>D313</f>
        <v>0</v>
      </c>
      <c r="E314" s="4">
        <f t="shared" ref="E314:G314" si="61">E313</f>
        <v>0</v>
      </c>
      <c r="F314" s="4">
        <f t="shared" si="61"/>
        <v>0</v>
      </c>
      <c r="G314" s="15">
        <f t="shared" si="61"/>
        <v>6869</v>
      </c>
    </row>
    <row r="315" spans="1:7" ht="15" customHeight="1">
      <c r="A315" s="57"/>
      <c r="B315" s="65"/>
      <c r="C315" s="48"/>
      <c r="D315" s="8"/>
      <c r="E315" s="8"/>
      <c r="F315" s="8"/>
      <c r="G315" s="8"/>
    </row>
    <row r="316" spans="1:7" ht="15" customHeight="1">
      <c r="A316" s="57"/>
      <c r="B316" s="58">
        <v>35</v>
      </c>
      <c r="C316" s="48" t="s">
        <v>267</v>
      </c>
      <c r="D316" s="8"/>
      <c r="E316" s="8"/>
      <c r="F316" s="8"/>
      <c r="G316" s="8"/>
    </row>
    <row r="317" spans="1:7" ht="15" customHeight="1">
      <c r="A317" s="57"/>
      <c r="B317" s="65" t="s">
        <v>268</v>
      </c>
      <c r="C317" s="66" t="s">
        <v>158</v>
      </c>
      <c r="D317" s="2">
        <v>0</v>
      </c>
      <c r="E317" s="2">
        <v>0</v>
      </c>
      <c r="F317" s="2">
        <v>0</v>
      </c>
      <c r="G317" s="8">
        <v>9853</v>
      </c>
    </row>
    <row r="318" spans="1:7" ht="15" customHeight="1">
      <c r="A318" s="57" t="s">
        <v>3</v>
      </c>
      <c r="B318" s="58">
        <v>35</v>
      </c>
      <c r="C318" s="48" t="s">
        <v>267</v>
      </c>
      <c r="D318" s="4">
        <f>D317</f>
        <v>0</v>
      </c>
      <c r="E318" s="4">
        <f t="shared" ref="E318:G318" si="62">E317</f>
        <v>0</v>
      </c>
      <c r="F318" s="4">
        <f t="shared" si="62"/>
        <v>0</v>
      </c>
      <c r="G318" s="15">
        <f t="shared" si="62"/>
        <v>9853</v>
      </c>
    </row>
    <row r="319" spans="1:7" ht="15" customHeight="1">
      <c r="A319" s="57"/>
      <c r="B319" s="65"/>
      <c r="C319" s="48"/>
      <c r="D319" s="8"/>
      <c r="E319" s="8"/>
      <c r="F319" s="8"/>
      <c r="G319" s="8"/>
    </row>
    <row r="320" spans="1:7" ht="15" customHeight="1">
      <c r="A320" s="57"/>
      <c r="B320" s="58">
        <v>36</v>
      </c>
      <c r="C320" s="48" t="s">
        <v>269</v>
      </c>
      <c r="D320" s="8"/>
      <c r="E320" s="8"/>
      <c r="F320" s="8"/>
      <c r="G320" s="8"/>
    </row>
    <row r="321" spans="1:7" ht="15" customHeight="1">
      <c r="A321" s="57"/>
      <c r="B321" s="65" t="s">
        <v>270</v>
      </c>
      <c r="C321" s="66" t="s">
        <v>158</v>
      </c>
      <c r="D321" s="2">
        <v>0</v>
      </c>
      <c r="E321" s="2">
        <v>0</v>
      </c>
      <c r="F321" s="2">
        <v>0</v>
      </c>
      <c r="G321" s="8">
        <v>3698</v>
      </c>
    </row>
    <row r="322" spans="1:7" ht="15" customHeight="1">
      <c r="A322" s="57" t="s">
        <v>3</v>
      </c>
      <c r="B322" s="58">
        <v>36</v>
      </c>
      <c r="C322" s="48" t="s">
        <v>269</v>
      </c>
      <c r="D322" s="4">
        <f>D321</f>
        <v>0</v>
      </c>
      <c r="E322" s="4">
        <f t="shared" ref="E322:G322" si="63">E321</f>
        <v>0</v>
      </c>
      <c r="F322" s="4">
        <f t="shared" si="63"/>
        <v>0</v>
      </c>
      <c r="G322" s="15">
        <f t="shared" si="63"/>
        <v>3698</v>
      </c>
    </row>
    <row r="323" spans="1:7" ht="15" customHeight="1">
      <c r="A323" s="57"/>
      <c r="B323" s="65"/>
      <c r="C323" s="48"/>
      <c r="D323" s="8"/>
      <c r="E323" s="8"/>
      <c r="F323" s="8"/>
      <c r="G323" s="8"/>
    </row>
    <row r="324" spans="1:7" ht="15" customHeight="1">
      <c r="A324" s="57"/>
      <c r="B324" s="58">
        <v>37</v>
      </c>
      <c r="C324" s="48" t="s">
        <v>271</v>
      </c>
      <c r="D324" s="8"/>
      <c r="E324" s="8"/>
      <c r="F324" s="8"/>
      <c r="G324" s="8"/>
    </row>
    <row r="325" spans="1:7" ht="15" customHeight="1">
      <c r="A325" s="57"/>
      <c r="B325" s="65" t="s">
        <v>272</v>
      </c>
      <c r="C325" s="66" t="s">
        <v>158</v>
      </c>
      <c r="D325" s="2">
        <v>0</v>
      </c>
      <c r="E325" s="2">
        <v>0</v>
      </c>
      <c r="F325" s="2">
        <v>0</v>
      </c>
      <c r="G325" s="8">
        <v>7046</v>
      </c>
    </row>
    <row r="326" spans="1:7" ht="15" customHeight="1">
      <c r="A326" s="57" t="s">
        <v>3</v>
      </c>
      <c r="B326" s="58">
        <v>37</v>
      </c>
      <c r="C326" s="48" t="s">
        <v>271</v>
      </c>
      <c r="D326" s="4">
        <f>D325</f>
        <v>0</v>
      </c>
      <c r="E326" s="4">
        <f t="shared" ref="E326:G326" si="64">E325</f>
        <v>0</v>
      </c>
      <c r="F326" s="4">
        <f t="shared" si="64"/>
        <v>0</v>
      </c>
      <c r="G326" s="15">
        <f t="shared" si="64"/>
        <v>7046</v>
      </c>
    </row>
    <row r="327" spans="1:7" ht="15" customHeight="1">
      <c r="A327" s="57"/>
      <c r="B327" s="65"/>
      <c r="C327" s="48"/>
      <c r="D327" s="8"/>
      <c r="E327" s="8"/>
      <c r="F327" s="8"/>
      <c r="G327" s="8"/>
    </row>
    <row r="328" spans="1:7" ht="15" customHeight="1">
      <c r="A328" s="57"/>
      <c r="B328" s="58">
        <v>38</v>
      </c>
      <c r="C328" s="48" t="s">
        <v>273</v>
      </c>
      <c r="D328" s="8"/>
      <c r="E328" s="8"/>
      <c r="F328" s="8"/>
      <c r="G328" s="8"/>
    </row>
    <row r="329" spans="1:7" ht="15" customHeight="1">
      <c r="A329" s="57"/>
      <c r="B329" s="65" t="s">
        <v>274</v>
      </c>
      <c r="C329" s="66" t="s">
        <v>158</v>
      </c>
      <c r="D329" s="2">
        <v>0</v>
      </c>
      <c r="E329" s="2">
        <v>0</v>
      </c>
      <c r="F329" s="2">
        <v>0</v>
      </c>
      <c r="G329" s="8">
        <v>4032</v>
      </c>
    </row>
    <row r="330" spans="1:7" ht="15" customHeight="1">
      <c r="A330" s="57" t="s">
        <v>3</v>
      </c>
      <c r="B330" s="58">
        <v>38</v>
      </c>
      <c r="C330" s="48" t="s">
        <v>273</v>
      </c>
      <c r="D330" s="4">
        <f>D329</f>
        <v>0</v>
      </c>
      <c r="E330" s="4">
        <f t="shared" ref="E330:G330" si="65">E329</f>
        <v>0</v>
      </c>
      <c r="F330" s="4">
        <f t="shared" si="65"/>
        <v>0</v>
      </c>
      <c r="G330" s="15">
        <f t="shared" si="65"/>
        <v>4032</v>
      </c>
    </row>
    <row r="331" spans="1:7" ht="15" customHeight="1">
      <c r="A331" s="57"/>
      <c r="B331" s="65"/>
      <c r="C331" s="48"/>
      <c r="D331" s="8"/>
      <c r="E331" s="8"/>
      <c r="F331" s="8"/>
      <c r="G331" s="8"/>
    </row>
    <row r="332" spans="1:7" ht="15" customHeight="1">
      <c r="A332" s="57"/>
      <c r="B332" s="58">
        <v>39</v>
      </c>
      <c r="C332" s="48" t="s">
        <v>275</v>
      </c>
      <c r="D332" s="8"/>
      <c r="E332" s="8"/>
      <c r="F332" s="8"/>
      <c r="G332" s="8"/>
    </row>
    <row r="333" spans="1:7" ht="15" customHeight="1">
      <c r="A333" s="57"/>
      <c r="B333" s="65" t="s">
        <v>276</v>
      </c>
      <c r="C333" s="66" t="s">
        <v>158</v>
      </c>
      <c r="D333" s="2">
        <v>0</v>
      </c>
      <c r="E333" s="2">
        <v>0</v>
      </c>
      <c r="F333" s="2">
        <v>0</v>
      </c>
      <c r="G333" s="8">
        <v>5127</v>
      </c>
    </row>
    <row r="334" spans="1:7" ht="15" customHeight="1">
      <c r="A334" s="57" t="s">
        <v>3</v>
      </c>
      <c r="B334" s="58">
        <v>39</v>
      </c>
      <c r="C334" s="48" t="s">
        <v>275</v>
      </c>
      <c r="D334" s="4">
        <f>D333</f>
        <v>0</v>
      </c>
      <c r="E334" s="4">
        <f t="shared" ref="E334:G334" si="66">E333</f>
        <v>0</v>
      </c>
      <c r="F334" s="4">
        <f t="shared" si="66"/>
        <v>0</v>
      </c>
      <c r="G334" s="15">
        <f t="shared" si="66"/>
        <v>5127</v>
      </c>
    </row>
    <row r="335" spans="1:7" ht="15" customHeight="1">
      <c r="A335" s="57"/>
      <c r="B335" s="65"/>
      <c r="C335" s="48"/>
      <c r="D335" s="8"/>
      <c r="E335" s="8"/>
      <c r="F335" s="8"/>
      <c r="G335" s="8"/>
    </row>
    <row r="336" spans="1:7" ht="15" customHeight="1">
      <c r="A336" s="57"/>
      <c r="B336" s="58">
        <v>40</v>
      </c>
      <c r="C336" s="48" t="s">
        <v>278</v>
      </c>
      <c r="D336" s="8"/>
      <c r="E336" s="8"/>
      <c r="F336" s="8"/>
      <c r="G336" s="8"/>
    </row>
    <row r="337" spans="1:7" ht="15" customHeight="1">
      <c r="A337" s="57"/>
      <c r="B337" s="65" t="s">
        <v>277</v>
      </c>
      <c r="C337" s="66" t="s">
        <v>158</v>
      </c>
      <c r="D337" s="2">
        <v>0</v>
      </c>
      <c r="E337" s="2">
        <v>0</v>
      </c>
      <c r="F337" s="2">
        <v>0</v>
      </c>
      <c r="G337" s="8">
        <v>6159</v>
      </c>
    </row>
    <row r="338" spans="1:7" ht="15" customHeight="1">
      <c r="A338" s="57" t="s">
        <v>3</v>
      </c>
      <c r="B338" s="58">
        <v>40</v>
      </c>
      <c r="C338" s="48" t="s">
        <v>278</v>
      </c>
      <c r="D338" s="4">
        <f>D337</f>
        <v>0</v>
      </c>
      <c r="E338" s="4">
        <f t="shared" ref="E338:G338" si="67">E337</f>
        <v>0</v>
      </c>
      <c r="F338" s="4">
        <f t="shared" si="67"/>
        <v>0</v>
      </c>
      <c r="G338" s="15">
        <f t="shared" si="67"/>
        <v>6159</v>
      </c>
    </row>
    <row r="339" spans="1:7" ht="15" customHeight="1">
      <c r="A339" s="57"/>
      <c r="B339" s="65"/>
      <c r="C339" s="48"/>
      <c r="D339" s="8"/>
      <c r="E339" s="8"/>
      <c r="F339" s="8"/>
      <c r="G339" s="8"/>
    </row>
    <row r="340" spans="1:7" ht="15" customHeight="1">
      <c r="A340" s="57"/>
      <c r="B340" s="58">
        <v>41</v>
      </c>
      <c r="C340" s="48" t="s">
        <v>279</v>
      </c>
      <c r="D340" s="8"/>
      <c r="E340" s="8"/>
      <c r="F340" s="8"/>
      <c r="G340" s="8"/>
    </row>
    <row r="341" spans="1:7" ht="15" customHeight="1">
      <c r="A341" s="57"/>
      <c r="B341" s="65" t="s">
        <v>280</v>
      </c>
      <c r="C341" s="66" t="s">
        <v>158</v>
      </c>
      <c r="D341" s="2">
        <v>0</v>
      </c>
      <c r="E341" s="2">
        <v>0</v>
      </c>
      <c r="F341" s="2">
        <v>0</v>
      </c>
      <c r="G341" s="8">
        <v>5359</v>
      </c>
    </row>
    <row r="342" spans="1:7" ht="15" customHeight="1">
      <c r="A342" s="57" t="s">
        <v>3</v>
      </c>
      <c r="B342" s="58">
        <v>41</v>
      </c>
      <c r="C342" s="48" t="s">
        <v>279</v>
      </c>
      <c r="D342" s="4">
        <f>D341</f>
        <v>0</v>
      </c>
      <c r="E342" s="4">
        <f t="shared" ref="E342:G342" si="68">E341</f>
        <v>0</v>
      </c>
      <c r="F342" s="4">
        <f t="shared" si="68"/>
        <v>0</v>
      </c>
      <c r="G342" s="15">
        <f t="shared" si="68"/>
        <v>5359</v>
      </c>
    </row>
    <row r="343" spans="1:7" ht="15" customHeight="1">
      <c r="A343" s="57"/>
      <c r="B343" s="65"/>
      <c r="C343" s="48"/>
      <c r="D343" s="8"/>
      <c r="E343" s="8"/>
      <c r="F343" s="8"/>
      <c r="G343" s="8"/>
    </row>
    <row r="344" spans="1:7" ht="15" customHeight="1">
      <c r="A344" s="57"/>
      <c r="B344" s="58">
        <v>42</v>
      </c>
      <c r="C344" s="48" t="s">
        <v>281</v>
      </c>
      <c r="D344" s="8"/>
      <c r="E344" s="8"/>
      <c r="F344" s="8"/>
      <c r="G344" s="8"/>
    </row>
    <row r="345" spans="1:7" ht="15" customHeight="1">
      <c r="A345" s="57"/>
      <c r="B345" s="65" t="s">
        <v>282</v>
      </c>
      <c r="C345" s="66" t="s">
        <v>158</v>
      </c>
      <c r="D345" s="2">
        <v>0</v>
      </c>
      <c r="E345" s="2">
        <v>0</v>
      </c>
      <c r="F345" s="2">
        <v>0</v>
      </c>
      <c r="G345" s="8">
        <v>11104</v>
      </c>
    </row>
    <row r="346" spans="1:7" ht="15" customHeight="1">
      <c r="A346" s="57" t="s">
        <v>3</v>
      </c>
      <c r="B346" s="58">
        <v>42</v>
      </c>
      <c r="C346" s="48" t="s">
        <v>281</v>
      </c>
      <c r="D346" s="4">
        <f>D345</f>
        <v>0</v>
      </c>
      <c r="E346" s="4">
        <f t="shared" ref="E346:G346" si="69">E345</f>
        <v>0</v>
      </c>
      <c r="F346" s="4">
        <f t="shared" si="69"/>
        <v>0</v>
      </c>
      <c r="G346" s="15">
        <f t="shared" si="69"/>
        <v>11104</v>
      </c>
    </row>
    <row r="347" spans="1:7" ht="15" customHeight="1">
      <c r="A347" s="57"/>
      <c r="B347" s="65"/>
      <c r="C347" s="48"/>
      <c r="D347" s="8"/>
      <c r="E347" s="8"/>
      <c r="F347" s="8"/>
      <c r="G347" s="8"/>
    </row>
    <row r="348" spans="1:7" ht="15" customHeight="1">
      <c r="A348" s="57"/>
      <c r="B348" s="58">
        <v>43</v>
      </c>
      <c r="C348" s="48" t="s">
        <v>283</v>
      </c>
      <c r="D348" s="8"/>
      <c r="E348" s="8"/>
      <c r="F348" s="8"/>
      <c r="G348" s="8"/>
    </row>
    <row r="349" spans="1:7" ht="15" customHeight="1">
      <c r="A349" s="57"/>
      <c r="B349" s="65" t="s">
        <v>284</v>
      </c>
      <c r="C349" s="66" t="s">
        <v>158</v>
      </c>
      <c r="D349" s="2">
        <v>0</v>
      </c>
      <c r="E349" s="2">
        <v>0</v>
      </c>
      <c r="F349" s="2">
        <v>0</v>
      </c>
      <c r="G349" s="8">
        <v>11253</v>
      </c>
    </row>
    <row r="350" spans="1:7" ht="15" customHeight="1">
      <c r="A350" s="57" t="s">
        <v>3</v>
      </c>
      <c r="B350" s="58">
        <v>43</v>
      </c>
      <c r="C350" s="48" t="s">
        <v>283</v>
      </c>
      <c r="D350" s="4">
        <f>D349</f>
        <v>0</v>
      </c>
      <c r="E350" s="4">
        <f t="shared" ref="E350:G350" si="70">E349</f>
        <v>0</v>
      </c>
      <c r="F350" s="4">
        <f t="shared" si="70"/>
        <v>0</v>
      </c>
      <c r="G350" s="15">
        <f t="shared" si="70"/>
        <v>11253</v>
      </c>
    </row>
    <row r="351" spans="1:7" ht="25.5">
      <c r="A351" s="57" t="s">
        <v>3</v>
      </c>
      <c r="B351" s="58">
        <v>61</v>
      </c>
      <c r="C351" s="48" t="s">
        <v>41</v>
      </c>
      <c r="D351" s="15">
        <f t="shared" ref="D351:G351" si="71">SUM(D214:D214)+D218+D222+D226+D230+D234+D238+D242+D246+D250+D254+D258+D262+D266+D270+D274+D278+D282+D286+D290+D294+D298+D302+D306+D310+D314+D318+D322+D326+D330+D334+D338+D342+D346+D350</f>
        <v>408007</v>
      </c>
      <c r="E351" s="15">
        <f t="shared" si="71"/>
        <v>472014</v>
      </c>
      <c r="F351" s="15">
        <f t="shared" si="71"/>
        <v>472014</v>
      </c>
      <c r="G351" s="15">
        <f t="shared" si="71"/>
        <v>277277</v>
      </c>
    </row>
    <row r="352" spans="1:7">
      <c r="A352" s="57"/>
      <c r="B352" s="58"/>
      <c r="C352" s="57"/>
      <c r="D352" s="8"/>
      <c r="E352" s="8"/>
      <c r="F352" s="8"/>
      <c r="G352" s="8"/>
    </row>
    <row r="353" spans="1:7">
      <c r="A353" s="124"/>
      <c r="B353" s="133">
        <v>62</v>
      </c>
      <c r="C353" s="124" t="s">
        <v>72</v>
      </c>
      <c r="D353" s="8"/>
      <c r="E353" s="8"/>
      <c r="F353" s="8"/>
      <c r="G353" s="8"/>
    </row>
    <row r="354" spans="1:7">
      <c r="A354" s="124"/>
      <c r="B354" s="133" t="s">
        <v>115</v>
      </c>
      <c r="C354" s="124" t="s">
        <v>112</v>
      </c>
      <c r="D354" s="8">
        <f>14268</f>
        <v>14268</v>
      </c>
      <c r="E354" s="8">
        <v>14268</v>
      </c>
      <c r="F354" s="8">
        <v>14268</v>
      </c>
      <c r="G354" s="14">
        <v>14268</v>
      </c>
    </row>
    <row r="355" spans="1:7">
      <c r="A355" s="69" t="s">
        <v>3</v>
      </c>
      <c r="B355" s="132">
        <v>62</v>
      </c>
      <c r="C355" s="69" t="s">
        <v>72</v>
      </c>
      <c r="D355" s="15">
        <f t="shared" ref="D355:G355" si="72">D354</f>
        <v>14268</v>
      </c>
      <c r="E355" s="15">
        <f t="shared" si="72"/>
        <v>14268</v>
      </c>
      <c r="F355" s="15">
        <f t="shared" si="72"/>
        <v>14268</v>
      </c>
      <c r="G355" s="15">
        <f t="shared" si="72"/>
        <v>14268</v>
      </c>
    </row>
    <row r="356" spans="1:7">
      <c r="A356" s="57"/>
      <c r="B356" s="58"/>
      <c r="C356" s="57"/>
      <c r="D356" s="8"/>
      <c r="E356" s="8"/>
      <c r="F356" s="8"/>
      <c r="G356" s="8"/>
    </row>
    <row r="357" spans="1:7">
      <c r="A357" s="57"/>
      <c r="B357" s="58">
        <v>63</v>
      </c>
      <c r="C357" s="66" t="s">
        <v>301</v>
      </c>
      <c r="D357" s="8"/>
      <c r="E357" s="8"/>
      <c r="F357" s="8"/>
      <c r="G357" s="8"/>
    </row>
    <row r="358" spans="1:7">
      <c r="A358" s="57"/>
      <c r="B358" s="58" t="s">
        <v>165</v>
      </c>
      <c r="C358" s="57" t="s">
        <v>112</v>
      </c>
      <c r="D358" s="2">
        <v>0</v>
      </c>
      <c r="E358" s="2">
        <v>0</v>
      </c>
      <c r="F358" s="2">
        <v>0</v>
      </c>
      <c r="G358" s="24">
        <v>255324</v>
      </c>
    </row>
    <row r="359" spans="1:7">
      <c r="A359" s="57" t="s">
        <v>3</v>
      </c>
      <c r="B359" s="58">
        <v>63</v>
      </c>
      <c r="C359" s="66" t="s">
        <v>301</v>
      </c>
      <c r="D359" s="4">
        <f>D358</f>
        <v>0</v>
      </c>
      <c r="E359" s="4">
        <f t="shared" ref="E359:G359" si="73">E358</f>
        <v>0</v>
      </c>
      <c r="F359" s="4">
        <f t="shared" si="73"/>
        <v>0</v>
      </c>
      <c r="G359" s="15">
        <f t="shared" si="73"/>
        <v>255324</v>
      </c>
    </row>
    <row r="360" spans="1:7" ht="14.85" customHeight="1">
      <c r="A360" s="57" t="s">
        <v>3</v>
      </c>
      <c r="B360" s="75">
        <v>0.19800000000000001</v>
      </c>
      <c r="C360" s="59" t="s">
        <v>6</v>
      </c>
      <c r="D360" s="15">
        <f>D351+D355+D359</f>
        <v>422275</v>
      </c>
      <c r="E360" s="15">
        <f t="shared" ref="E360:G360" si="74">E351+E355+E359</f>
        <v>486282</v>
      </c>
      <c r="F360" s="15">
        <f t="shared" si="74"/>
        <v>486282</v>
      </c>
      <c r="G360" s="15">
        <f t="shared" si="74"/>
        <v>546869</v>
      </c>
    </row>
    <row r="361" spans="1:7" ht="14.85" customHeight="1">
      <c r="A361" s="57"/>
      <c r="B361" s="75"/>
      <c r="C361" s="59"/>
      <c r="D361" s="8"/>
      <c r="E361" s="8"/>
      <c r="F361" s="8"/>
      <c r="G361" s="8"/>
    </row>
    <row r="362" spans="1:7" ht="14.85" customHeight="1">
      <c r="A362" s="57"/>
      <c r="B362" s="75">
        <v>0.78900000000000003</v>
      </c>
      <c r="C362" s="77" t="s">
        <v>202</v>
      </c>
      <c r="D362" s="8"/>
      <c r="E362" s="8"/>
      <c r="F362" s="8"/>
      <c r="G362" s="8"/>
    </row>
    <row r="363" spans="1:7" ht="15" customHeight="1">
      <c r="A363" s="43"/>
      <c r="B363" s="63">
        <v>39</v>
      </c>
      <c r="C363" s="57" t="s">
        <v>197</v>
      </c>
      <c r="D363" s="21"/>
      <c r="E363" s="21"/>
      <c r="F363" s="21"/>
      <c r="G363" s="21"/>
    </row>
    <row r="364" spans="1:7" ht="25.5">
      <c r="A364" s="43"/>
      <c r="B364" s="63">
        <v>50</v>
      </c>
      <c r="C364" s="66" t="s">
        <v>198</v>
      </c>
      <c r="D364" s="21"/>
      <c r="E364" s="21"/>
      <c r="F364" s="21"/>
      <c r="G364" s="21"/>
    </row>
    <row r="365" spans="1:7">
      <c r="A365" s="43"/>
      <c r="B365" s="63" t="s">
        <v>200</v>
      </c>
      <c r="C365" s="66" t="s">
        <v>112</v>
      </c>
      <c r="D365" s="7">
        <v>0</v>
      </c>
      <c r="E365" s="7">
        <v>0</v>
      </c>
      <c r="F365" s="7">
        <v>0</v>
      </c>
      <c r="G365" s="21">
        <v>5400</v>
      </c>
    </row>
    <row r="366" spans="1:7" ht="25.5">
      <c r="A366" s="43" t="s">
        <v>3</v>
      </c>
      <c r="B366" s="63">
        <v>50</v>
      </c>
      <c r="C366" s="66" t="s">
        <v>198</v>
      </c>
      <c r="D366" s="6">
        <f>D365</f>
        <v>0</v>
      </c>
      <c r="E366" s="6">
        <f t="shared" ref="E366" si="75">E365</f>
        <v>0</v>
      </c>
      <c r="F366" s="6">
        <f t="shared" ref="F366" si="76">F365</f>
        <v>0</v>
      </c>
      <c r="G366" s="9">
        <f t="shared" ref="G366" si="77">G365</f>
        <v>5400</v>
      </c>
    </row>
    <row r="367" spans="1:7">
      <c r="A367" s="43"/>
      <c r="B367" s="63"/>
      <c r="C367" s="66"/>
      <c r="D367" s="21"/>
      <c r="E367" s="7"/>
      <c r="F367" s="7"/>
      <c r="G367" s="21"/>
    </row>
    <row r="368" spans="1:7" ht="25.5">
      <c r="A368" s="43"/>
      <c r="B368" s="63">
        <v>51</v>
      </c>
      <c r="C368" s="57" t="s">
        <v>199</v>
      </c>
      <c r="D368" s="21"/>
      <c r="E368" s="21"/>
      <c r="F368" s="21"/>
      <c r="G368" s="21"/>
    </row>
    <row r="369" spans="1:7">
      <c r="A369" s="43"/>
      <c r="B369" s="63" t="s">
        <v>201</v>
      </c>
      <c r="C369" s="66" t="s">
        <v>112</v>
      </c>
      <c r="D369" s="7">
        <v>0</v>
      </c>
      <c r="E369" s="7">
        <v>0</v>
      </c>
      <c r="F369" s="7">
        <v>0</v>
      </c>
      <c r="G369" s="21">
        <v>700</v>
      </c>
    </row>
    <row r="370" spans="1:7" ht="25.5">
      <c r="A370" s="43" t="s">
        <v>3</v>
      </c>
      <c r="B370" s="63">
        <v>51</v>
      </c>
      <c r="C370" s="57" t="s">
        <v>199</v>
      </c>
      <c r="D370" s="6">
        <f>D369</f>
        <v>0</v>
      </c>
      <c r="E370" s="6">
        <f t="shared" ref="E370" si="78">E369</f>
        <v>0</v>
      </c>
      <c r="F370" s="6">
        <f t="shared" ref="F370" si="79">F369</f>
        <v>0</v>
      </c>
      <c r="G370" s="9">
        <f t="shared" ref="G370" si="80">G369</f>
        <v>700</v>
      </c>
    </row>
    <row r="371" spans="1:7" ht="15" customHeight="1">
      <c r="A371" s="43" t="s">
        <v>3</v>
      </c>
      <c r="B371" s="63">
        <v>39</v>
      </c>
      <c r="C371" s="57" t="s">
        <v>197</v>
      </c>
      <c r="D371" s="6">
        <f>D366+D370</f>
        <v>0</v>
      </c>
      <c r="E371" s="6">
        <f t="shared" ref="E371" si="81">E366+E370</f>
        <v>0</v>
      </c>
      <c r="F371" s="6">
        <f t="shared" ref="F371" si="82">F366+F370</f>
        <v>0</v>
      </c>
      <c r="G371" s="9">
        <f t="shared" ref="G371" si="83">G366+G370</f>
        <v>6100</v>
      </c>
    </row>
    <row r="372" spans="1:7" ht="14.85" customHeight="1">
      <c r="A372" s="43" t="s">
        <v>3</v>
      </c>
      <c r="B372" s="75">
        <v>0.78900000000000003</v>
      </c>
      <c r="C372" s="77" t="s">
        <v>202</v>
      </c>
      <c r="D372" s="2">
        <f>D371</f>
        <v>0</v>
      </c>
      <c r="E372" s="2">
        <f t="shared" ref="E372:G372" si="84">E371</f>
        <v>0</v>
      </c>
      <c r="F372" s="2">
        <f t="shared" si="84"/>
        <v>0</v>
      </c>
      <c r="G372" s="8">
        <f t="shared" si="84"/>
        <v>6100</v>
      </c>
    </row>
    <row r="373" spans="1:7" ht="14.85" customHeight="1">
      <c r="A373" s="57"/>
      <c r="B373" s="75"/>
      <c r="C373" s="59"/>
      <c r="D373" s="8"/>
      <c r="E373" s="8"/>
      <c r="F373" s="8"/>
      <c r="G373" s="8"/>
    </row>
    <row r="374" spans="1:7" ht="14.85" customHeight="1">
      <c r="A374" s="57"/>
      <c r="B374" s="75">
        <v>0.79600000000000004</v>
      </c>
      <c r="C374" s="77" t="s">
        <v>203</v>
      </c>
      <c r="D374" s="8"/>
      <c r="E374" s="8"/>
      <c r="F374" s="8"/>
      <c r="G374" s="8"/>
    </row>
    <row r="375" spans="1:7" ht="15" customHeight="1">
      <c r="A375" s="43"/>
      <c r="B375" s="63">
        <v>39</v>
      </c>
      <c r="C375" s="57" t="s">
        <v>197</v>
      </c>
      <c r="D375" s="21"/>
      <c r="E375" s="21"/>
      <c r="F375" s="21"/>
      <c r="G375" s="21"/>
    </row>
    <row r="376" spans="1:7" ht="25.5">
      <c r="A376" s="43"/>
      <c r="B376" s="63">
        <v>50</v>
      </c>
      <c r="C376" s="66" t="s">
        <v>198</v>
      </c>
      <c r="D376" s="21"/>
      <c r="E376" s="21"/>
      <c r="F376" s="21"/>
      <c r="G376" s="21"/>
    </row>
    <row r="377" spans="1:7">
      <c r="A377" s="43"/>
      <c r="B377" s="63" t="s">
        <v>200</v>
      </c>
      <c r="C377" s="66" t="s">
        <v>112</v>
      </c>
      <c r="D377" s="7">
        <v>0</v>
      </c>
      <c r="E377" s="7">
        <v>0</v>
      </c>
      <c r="F377" s="7">
        <v>0</v>
      </c>
      <c r="G377" s="21">
        <v>44000</v>
      </c>
    </row>
    <row r="378" spans="1:7" ht="25.5">
      <c r="A378" s="43" t="s">
        <v>3</v>
      </c>
      <c r="B378" s="63">
        <v>50</v>
      </c>
      <c r="C378" s="66" t="s">
        <v>198</v>
      </c>
      <c r="D378" s="6">
        <f>D377</f>
        <v>0</v>
      </c>
      <c r="E378" s="6">
        <f t="shared" ref="E378" si="85">E377</f>
        <v>0</v>
      </c>
      <c r="F378" s="6">
        <f t="shared" ref="F378" si="86">F377</f>
        <v>0</v>
      </c>
      <c r="G378" s="9">
        <f t="shared" ref="G378" si="87">G377</f>
        <v>44000</v>
      </c>
    </row>
    <row r="379" spans="1:7">
      <c r="A379" s="43"/>
      <c r="B379" s="63"/>
      <c r="C379" s="66"/>
      <c r="D379" s="21"/>
      <c r="E379" s="7"/>
      <c r="F379" s="7"/>
      <c r="G379" s="21"/>
    </row>
    <row r="380" spans="1:7" ht="15" customHeight="1">
      <c r="A380" s="43"/>
      <c r="B380" s="63">
        <v>51</v>
      </c>
      <c r="C380" s="157" t="s">
        <v>328</v>
      </c>
      <c r="D380" s="21"/>
      <c r="E380" s="21"/>
      <c r="F380" s="21"/>
      <c r="G380" s="21"/>
    </row>
    <row r="381" spans="1:7">
      <c r="A381" s="43"/>
      <c r="B381" s="63" t="s">
        <v>201</v>
      </c>
      <c r="C381" s="66" t="s">
        <v>112</v>
      </c>
      <c r="D381" s="7">
        <v>0</v>
      </c>
      <c r="E381" s="7">
        <v>0</v>
      </c>
      <c r="F381" s="7">
        <v>0</v>
      </c>
      <c r="G381" s="21">
        <v>5775</v>
      </c>
    </row>
    <row r="382" spans="1:7" ht="15" customHeight="1">
      <c r="A382" s="43" t="s">
        <v>3</v>
      </c>
      <c r="B382" s="63">
        <v>51</v>
      </c>
      <c r="C382" s="157" t="s">
        <v>328</v>
      </c>
      <c r="D382" s="6">
        <f>D381</f>
        <v>0</v>
      </c>
      <c r="E382" s="6">
        <f t="shared" ref="E382" si="88">E381</f>
        <v>0</v>
      </c>
      <c r="F382" s="6">
        <f t="shared" ref="F382" si="89">F381</f>
        <v>0</v>
      </c>
      <c r="G382" s="9">
        <f t="shared" ref="G382" si="90">G381</f>
        <v>5775</v>
      </c>
    </row>
    <row r="383" spans="1:7" ht="15" customHeight="1">
      <c r="A383" s="43" t="s">
        <v>3</v>
      </c>
      <c r="B383" s="63">
        <v>39</v>
      </c>
      <c r="C383" s="57" t="s">
        <v>197</v>
      </c>
      <c r="D383" s="6">
        <f>D378+D382</f>
        <v>0</v>
      </c>
      <c r="E383" s="6">
        <f t="shared" ref="E383" si="91">E378+E382</f>
        <v>0</v>
      </c>
      <c r="F383" s="6">
        <f t="shared" ref="F383" si="92">F378+F382</f>
        <v>0</v>
      </c>
      <c r="G383" s="9">
        <f t="shared" ref="G383" si="93">G378+G382</f>
        <v>49775</v>
      </c>
    </row>
    <row r="384" spans="1:7" ht="14.85" customHeight="1">
      <c r="A384" s="43" t="s">
        <v>3</v>
      </c>
      <c r="B384" s="75">
        <v>0.79600000000000004</v>
      </c>
      <c r="C384" s="77" t="s">
        <v>203</v>
      </c>
      <c r="D384" s="2">
        <f>D383</f>
        <v>0</v>
      </c>
      <c r="E384" s="2">
        <f t="shared" ref="E384:G384" si="94">E383</f>
        <v>0</v>
      </c>
      <c r="F384" s="2">
        <f t="shared" si="94"/>
        <v>0</v>
      </c>
      <c r="G384" s="8">
        <f t="shared" si="94"/>
        <v>49775</v>
      </c>
    </row>
    <row r="385" spans="1:7" ht="14.85" customHeight="1">
      <c r="A385" s="57" t="s">
        <v>3</v>
      </c>
      <c r="B385" s="61">
        <v>2515</v>
      </c>
      <c r="C385" s="59" t="s">
        <v>0</v>
      </c>
      <c r="D385" s="15">
        <f t="shared" ref="D385:G385" si="95">D168+D360+D210+D372+D384+D67</f>
        <v>821995</v>
      </c>
      <c r="E385" s="15">
        <f t="shared" si="95"/>
        <v>925611</v>
      </c>
      <c r="F385" s="15">
        <f t="shared" si="95"/>
        <v>925611</v>
      </c>
      <c r="G385" s="15">
        <f t="shared" si="95"/>
        <v>1000197</v>
      </c>
    </row>
    <row r="386" spans="1:7">
      <c r="A386" s="57"/>
      <c r="B386" s="58"/>
      <c r="C386" s="59"/>
      <c r="D386" s="68"/>
      <c r="E386" s="68"/>
      <c r="F386" s="68"/>
      <c r="G386" s="68"/>
    </row>
    <row r="387" spans="1:7" ht="28.5" customHeight="1">
      <c r="A387" s="31" t="s">
        <v>5</v>
      </c>
      <c r="B387" s="78">
        <v>3604</v>
      </c>
      <c r="C387" s="79" t="s">
        <v>42</v>
      </c>
      <c r="D387" s="64"/>
      <c r="E387" s="64"/>
      <c r="F387" s="64"/>
      <c r="G387" s="64"/>
    </row>
    <row r="388" spans="1:7" ht="27" customHeight="1">
      <c r="B388" s="80">
        <v>0.2</v>
      </c>
      <c r="C388" s="79" t="s">
        <v>45</v>
      </c>
      <c r="D388" s="64"/>
      <c r="E388" s="64"/>
      <c r="F388" s="64"/>
      <c r="G388" s="64"/>
    </row>
    <row r="389" spans="1:7" ht="27.6" customHeight="1">
      <c r="B389" s="34">
        <v>80</v>
      </c>
      <c r="C389" s="43" t="s">
        <v>85</v>
      </c>
      <c r="D389" s="64"/>
      <c r="E389" s="64"/>
      <c r="F389" s="64"/>
      <c r="G389" s="64"/>
    </row>
    <row r="390" spans="1:7" ht="14.85" customHeight="1">
      <c r="B390" s="81" t="s">
        <v>90</v>
      </c>
      <c r="C390" s="43" t="s">
        <v>43</v>
      </c>
      <c r="D390" s="29">
        <v>19451</v>
      </c>
      <c r="E390" s="29">
        <v>19800</v>
      </c>
      <c r="F390" s="29">
        <f>19800+1750</f>
        <v>21550</v>
      </c>
      <c r="G390" s="22">
        <v>0</v>
      </c>
    </row>
    <row r="391" spans="1:7" ht="14.85" customHeight="1">
      <c r="A391" s="134"/>
      <c r="B391" s="159" t="s">
        <v>91</v>
      </c>
      <c r="C391" s="136" t="s">
        <v>44</v>
      </c>
      <c r="D391" s="20">
        <v>110220</v>
      </c>
      <c r="E391" s="20">
        <v>112200</v>
      </c>
      <c r="F391" s="20">
        <v>112200</v>
      </c>
      <c r="G391" s="11">
        <v>0</v>
      </c>
    </row>
    <row r="392" spans="1:7" ht="28.15" customHeight="1">
      <c r="A392" s="82" t="s">
        <v>3</v>
      </c>
      <c r="B392" s="85">
        <v>80</v>
      </c>
      <c r="C392" s="83" t="s">
        <v>85</v>
      </c>
      <c r="D392" s="9">
        <f t="shared" ref="D392:G392" si="96">SUM(D390:D391)</f>
        <v>129671</v>
      </c>
      <c r="E392" s="9">
        <f t="shared" si="96"/>
        <v>132000</v>
      </c>
      <c r="F392" s="9">
        <f t="shared" si="96"/>
        <v>133750</v>
      </c>
      <c r="G392" s="6">
        <f t="shared" si="96"/>
        <v>0</v>
      </c>
    </row>
    <row r="393" spans="1:7" ht="11.1" customHeight="1">
      <c r="D393" s="7"/>
      <c r="E393" s="7"/>
      <c r="F393" s="7"/>
    </row>
    <row r="394" spans="1:7" ht="25.5">
      <c r="B394" s="34">
        <v>81</v>
      </c>
      <c r="C394" s="43" t="s">
        <v>86</v>
      </c>
      <c r="D394" s="64"/>
      <c r="E394" s="64"/>
      <c r="F394" s="64"/>
      <c r="G394" s="64"/>
    </row>
    <row r="395" spans="1:7" ht="15" customHeight="1">
      <c r="B395" s="81" t="s">
        <v>92</v>
      </c>
      <c r="C395" s="43" t="s">
        <v>43</v>
      </c>
      <c r="D395" s="21">
        <v>43958</v>
      </c>
      <c r="E395" s="21">
        <v>29700</v>
      </c>
      <c r="F395" s="21">
        <v>29700</v>
      </c>
      <c r="G395" s="7">
        <v>0</v>
      </c>
    </row>
    <row r="396" spans="1:7" ht="15.75" customHeight="1">
      <c r="B396" s="81" t="s">
        <v>93</v>
      </c>
      <c r="C396" s="43" t="s">
        <v>44</v>
      </c>
      <c r="D396" s="21">
        <v>249095</v>
      </c>
      <c r="E396" s="21">
        <v>168300</v>
      </c>
      <c r="F396" s="21">
        <v>168300</v>
      </c>
      <c r="G396" s="7">
        <v>0</v>
      </c>
    </row>
    <row r="397" spans="1:7" ht="27.95" customHeight="1">
      <c r="A397" s="31" t="s">
        <v>3</v>
      </c>
      <c r="B397" s="34">
        <v>81</v>
      </c>
      <c r="C397" s="43" t="s">
        <v>86</v>
      </c>
      <c r="D397" s="9">
        <f t="shared" ref="D397:G397" si="97">SUM(D395:D396)</f>
        <v>293053</v>
      </c>
      <c r="E397" s="9">
        <f t="shared" si="97"/>
        <v>198000</v>
      </c>
      <c r="F397" s="9">
        <f t="shared" si="97"/>
        <v>198000</v>
      </c>
      <c r="G397" s="6">
        <f t="shared" si="97"/>
        <v>0</v>
      </c>
    </row>
    <row r="398" spans="1:7">
      <c r="D398" s="7"/>
      <c r="E398" s="7"/>
      <c r="F398" s="7"/>
      <c r="G398" s="19"/>
    </row>
    <row r="399" spans="1:7" ht="27" customHeight="1">
      <c r="B399" s="34">
        <v>82</v>
      </c>
      <c r="C399" s="43" t="s">
        <v>81</v>
      </c>
      <c r="D399" s="16"/>
      <c r="E399" s="16"/>
      <c r="F399" s="16"/>
      <c r="G399" s="64"/>
    </row>
    <row r="400" spans="1:7" ht="15.75" customHeight="1">
      <c r="B400" s="81" t="s">
        <v>94</v>
      </c>
      <c r="C400" s="43" t="s">
        <v>43</v>
      </c>
      <c r="D400" s="29">
        <v>156293</v>
      </c>
      <c r="E400" s="22">
        <v>0</v>
      </c>
      <c r="F400" s="22">
        <v>0</v>
      </c>
      <c r="G400" s="7">
        <v>0</v>
      </c>
    </row>
    <row r="401" spans="1:7" ht="15.75" customHeight="1">
      <c r="B401" s="81" t="s">
        <v>95</v>
      </c>
      <c r="C401" s="43" t="s">
        <v>44</v>
      </c>
      <c r="D401" s="29">
        <v>271625</v>
      </c>
      <c r="E401" s="22">
        <v>0</v>
      </c>
      <c r="F401" s="22">
        <v>0</v>
      </c>
      <c r="G401" s="7">
        <v>0</v>
      </c>
    </row>
    <row r="402" spans="1:7" ht="26.25" customHeight="1">
      <c r="A402" s="31" t="s">
        <v>3</v>
      </c>
      <c r="B402" s="34">
        <v>82</v>
      </c>
      <c r="C402" s="43" t="s">
        <v>81</v>
      </c>
      <c r="D402" s="9">
        <f t="shared" ref="D402:G402" si="98">SUM(D400:D401)</f>
        <v>427918</v>
      </c>
      <c r="E402" s="6">
        <f t="shared" si="98"/>
        <v>0</v>
      </c>
      <c r="F402" s="6">
        <f t="shared" si="98"/>
        <v>0</v>
      </c>
      <c r="G402" s="6">
        <f t="shared" si="98"/>
        <v>0</v>
      </c>
    </row>
    <row r="403" spans="1:7">
      <c r="D403" s="7"/>
      <c r="E403" s="7"/>
      <c r="F403" s="7"/>
      <c r="G403" s="19"/>
    </row>
    <row r="404" spans="1:7" ht="26.25" customHeight="1">
      <c r="B404" s="34">
        <v>83</v>
      </c>
      <c r="C404" s="43" t="s">
        <v>82</v>
      </c>
      <c r="D404" s="17"/>
      <c r="E404" s="17"/>
      <c r="F404" s="17"/>
      <c r="G404" s="18"/>
    </row>
    <row r="405" spans="1:7" ht="15" customHeight="1">
      <c r="B405" s="81" t="s">
        <v>96</v>
      </c>
      <c r="C405" s="43" t="s">
        <v>83</v>
      </c>
      <c r="D405" s="20">
        <v>34253</v>
      </c>
      <c r="E405" s="11">
        <v>0</v>
      </c>
      <c r="F405" s="11">
        <v>0</v>
      </c>
      <c r="G405" s="11">
        <v>0</v>
      </c>
    </row>
    <row r="406" spans="1:7" ht="27" customHeight="1">
      <c r="A406" s="31" t="s">
        <v>3</v>
      </c>
      <c r="B406" s="34">
        <v>83</v>
      </c>
      <c r="C406" s="43" t="s">
        <v>82</v>
      </c>
      <c r="D406" s="20">
        <f t="shared" ref="D406:G406" si="99">SUM(D405)</f>
        <v>34253</v>
      </c>
      <c r="E406" s="11">
        <f t="shared" si="99"/>
        <v>0</v>
      </c>
      <c r="F406" s="11">
        <f t="shared" si="99"/>
        <v>0</v>
      </c>
      <c r="G406" s="11">
        <f t="shared" si="99"/>
        <v>0</v>
      </c>
    </row>
    <row r="407" spans="1:7">
      <c r="B407" s="84"/>
      <c r="D407" s="7"/>
      <c r="E407" s="7"/>
      <c r="F407" s="7"/>
      <c r="G407" s="19"/>
    </row>
    <row r="408" spans="1:7" ht="26.25" customHeight="1">
      <c r="B408" s="34">
        <v>84</v>
      </c>
      <c r="C408" s="43" t="s">
        <v>84</v>
      </c>
      <c r="D408" s="17"/>
      <c r="E408" s="17"/>
      <c r="F408" s="17"/>
      <c r="G408" s="18"/>
    </row>
    <row r="409" spans="1:7" ht="15" customHeight="1">
      <c r="B409" s="34" t="s">
        <v>97</v>
      </c>
      <c r="C409" s="43" t="s">
        <v>44</v>
      </c>
      <c r="D409" s="21">
        <v>51381</v>
      </c>
      <c r="E409" s="7">
        <v>0</v>
      </c>
      <c r="F409" s="7">
        <v>0</v>
      </c>
      <c r="G409" s="7">
        <v>0</v>
      </c>
    </row>
    <row r="410" spans="1:7" ht="26.25" customHeight="1">
      <c r="A410" s="31" t="s">
        <v>3</v>
      </c>
      <c r="B410" s="34">
        <v>84</v>
      </c>
      <c r="C410" s="43" t="s">
        <v>84</v>
      </c>
      <c r="D410" s="9">
        <f t="shared" ref="D410:G410" si="100">SUM(D409)</f>
        <v>51381</v>
      </c>
      <c r="E410" s="6">
        <f t="shared" si="100"/>
        <v>0</v>
      </c>
      <c r="F410" s="6">
        <f t="shared" si="100"/>
        <v>0</v>
      </c>
      <c r="G410" s="6">
        <f t="shared" si="100"/>
        <v>0</v>
      </c>
    </row>
    <row r="411" spans="1:7">
      <c r="D411" s="21"/>
      <c r="E411" s="21"/>
      <c r="F411" s="21"/>
      <c r="G411" s="19"/>
    </row>
    <row r="412" spans="1:7" ht="27" customHeight="1">
      <c r="B412" s="34">
        <v>85</v>
      </c>
      <c r="C412" s="43" t="s">
        <v>174</v>
      </c>
      <c r="D412" s="16"/>
      <c r="E412" s="16"/>
      <c r="F412" s="16"/>
      <c r="G412" s="64"/>
    </row>
    <row r="413" spans="1:7" ht="25.5">
      <c r="B413" s="34">
        <v>62</v>
      </c>
      <c r="C413" s="43" t="s">
        <v>176</v>
      </c>
      <c r="D413" s="16"/>
      <c r="E413" s="16"/>
      <c r="F413" s="16"/>
      <c r="G413" s="64"/>
    </row>
    <row r="414" spans="1:7">
      <c r="B414" s="34" t="s">
        <v>175</v>
      </c>
      <c r="C414" s="43" t="s">
        <v>112</v>
      </c>
      <c r="D414" s="22">
        <v>0</v>
      </c>
      <c r="E414" s="29">
        <v>186203</v>
      </c>
      <c r="F414" s="29">
        <f>186203-46476</f>
        <v>139727</v>
      </c>
      <c r="G414" s="147">
        <v>192229</v>
      </c>
    </row>
    <row r="415" spans="1:7" ht="25.5">
      <c r="A415" s="31" t="s">
        <v>3</v>
      </c>
      <c r="B415" s="34">
        <v>62</v>
      </c>
      <c r="C415" s="43" t="s">
        <v>176</v>
      </c>
      <c r="D415" s="6">
        <f t="shared" ref="D415:G415" si="101">D414</f>
        <v>0</v>
      </c>
      <c r="E415" s="9">
        <f t="shared" si="101"/>
        <v>186203</v>
      </c>
      <c r="F415" s="9">
        <f t="shared" si="101"/>
        <v>139727</v>
      </c>
      <c r="G415" s="9">
        <f t="shared" si="101"/>
        <v>192229</v>
      </c>
    </row>
    <row r="416" spans="1:7">
      <c r="D416" s="17"/>
      <c r="E416" s="17"/>
      <c r="F416" s="17"/>
      <c r="G416" s="19"/>
    </row>
    <row r="417" spans="1:7" ht="25.5">
      <c r="B417" s="34">
        <v>63</v>
      </c>
      <c r="C417" s="43" t="s">
        <v>177</v>
      </c>
      <c r="D417" s="16"/>
      <c r="E417" s="16"/>
      <c r="F417" s="16"/>
      <c r="G417" s="64"/>
    </row>
    <row r="418" spans="1:7">
      <c r="B418" s="34" t="s">
        <v>178</v>
      </c>
      <c r="C418" s="43" t="s">
        <v>112</v>
      </c>
      <c r="D418" s="22">
        <v>0</v>
      </c>
      <c r="E418" s="29">
        <v>79802</v>
      </c>
      <c r="F418" s="29">
        <v>79802</v>
      </c>
      <c r="G418" s="147">
        <v>82383</v>
      </c>
    </row>
    <row r="419" spans="1:7" ht="25.5">
      <c r="A419" s="31" t="s">
        <v>3</v>
      </c>
      <c r="B419" s="34">
        <v>63</v>
      </c>
      <c r="C419" s="43" t="s">
        <v>177</v>
      </c>
      <c r="D419" s="6">
        <f t="shared" ref="D419:G419" si="102">D418</f>
        <v>0</v>
      </c>
      <c r="E419" s="9">
        <f t="shared" si="102"/>
        <v>79802</v>
      </c>
      <c r="F419" s="9">
        <f t="shared" si="102"/>
        <v>79802</v>
      </c>
      <c r="G419" s="9">
        <f t="shared" si="102"/>
        <v>82383</v>
      </c>
    </row>
    <row r="420" spans="1:7">
      <c r="D420" s="17"/>
      <c r="E420" s="17"/>
      <c r="F420" s="17"/>
      <c r="G420" s="19"/>
    </row>
    <row r="421" spans="1:7" ht="25.5">
      <c r="B421" s="34">
        <v>64</v>
      </c>
      <c r="C421" s="43" t="s">
        <v>179</v>
      </c>
      <c r="D421" s="16"/>
      <c r="E421" s="16"/>
      <c r="F421" s="16"/>
      <c r="G421" s="64"/>
    </row>
    <row r="422" spans="1:7">
      <c r="B422" s="34" t="s">
        <v>191</v>
      </c>
      <c r="C422" s="43" t="s">
        <v>112</v>
      </c>
      <c r="D422" s="22">
        <v>0</v>
      </c>
      <c r="E422" s="29">
        <v>46551</v>
      </c>
      <c r="F422" s="29">
        <v>46551</v>
      </c>
      <c r="G422" s="147">
        <v>48057</v>
      </c>
    </row>
    <row r="423" spans="1:7" ht="25.5">
      <c r="A423" s="134" t="s">
        <v>3</v>
      </c>
      <c r="B423" s="135">
        <v>64</v>
      </c>
      <c r="C423" s="136" t="s">
        <v>179</v>
      </c>
      <c r="D423" s="6">
        <f t="shared" ref="D423:G423" si="103">D422</f>
        <v>0</v>
      </c>
      <c r="E423" s="9">
        <f t="shared" si="103"/>
        <v>46551</v>
      </c>
      <c r="F423" s="9">
        <f t="shared" si="103"/>
        <v>46551</v>
      </c>
      <c r="G423" s="9">
        <f t="shared" si="103"/>
        <v>48057</v>
      </c>
    </row>
    <row r="424" spans="1:7">
      <c r="D424" s="17"/>
      <c r="E424" s="17"/>
      <c r="F424" s="17"/>
      <c r="G424" s="19"/>
    </row>
    <row r="425" spans="1:7" ht="25.5">
      <c r="B425" s="34">
        <v>65</v>
      </c>
      <c r="C425" s="43" t="s">
        <v>180</v>
      </c>
      <c r="D425" s="16"/>
      <c r="E425" s="16"/>
      <c r="F425" s="16"/>
      <c r="G425" s="64"/>
    </row>
    <row r="426" spans="1:7">
      <c r="A426" s="82"/>
      <c r="B426" s="85" t="s">
        <v>192</v>
      </c>
      <c r="C426" s="83" t="s">
        <v>112</v>
      </c>
      <c r="D426" s="11">
        <v>0</v>
      </c>
      <c r="E426" s="20">
        <v>19950</v>
      </c>
      <c r="F426" s="20">
        <v>19950</v>
      </c>
      <c r="G426" s="164">
        <v>20596</v>
      </c>
    </row>
    <row r="427" spans="1:7" ht="25.5">
      <c r="A427" s="134" t="s">
        <v>3</v>
      </c>
      <c r="B427" s="135">
        <v>65</v>
      </c>
      <c r="C427" s="136" t="s">
        <v>180</v>
      </c>
      <c r="D427" s="6">
        <f t="shared" ref="D427:G427" si="104">D426</f>
        <v>0</v>
      </c>
      <c r="E427" s="9">
        <f t="shared" si="104"/>
        <v>19950</v>
      </c>
      <c r="F427" s="9">
        <f t="shared" si="104"/>
        <v>19950</v>
      </c>
      <c r="G427" s="9">
        <f t="shared" si="104"/>
        <v>20596</v>
      </c>
    </row>
    <row r="428" spans="1:7" ht="18" customHeight="1">
      <c r="D428" s="17"/>
      <c r="E428" s="17"/>
      <c r="F428" s="17"/>
      <c r="G428" s="19"/>
    </row>
    <row r="429" spans="1:7" ht="29.25" customHeight="1">
      <c r="B429" s="34">
        <v>66</v>
      </c>
      <c r="C429" s="43" t="s">
        <v>181</v>
      </c>
      <c r="D429" s="16"/>
      <c r="E429" s="16"/>
      <c r="F429" s="16"/>
      <c r="G429" s="64"/>
    </row>
    <row r="430" spans="1:7">
      <c r="B430" s="34" t="s">
        <v>182</v>
      </c>
      <c r="C430" s="43" t="s">
        <v>112</v>
      </c>
      <c r="D430" s="22">
        <v>0</v>
      </c>
      <c r="E430" s="29">
        <v>119400</v>
      </c>
      <c r="F430" s="29">
        <v>119400</v>
      </c>
      <c r="G430" s="147">
        <v>119400</v>
      </c>
    </row>
    <row r="431" spans="1:7" ht="30.75" customHeight="1">
      <c r="A431" s="31" t="s">
        <v>3</v>
      </c>
      <c r="B431" s="34">
        <v>66</v>
      </c>
      <c r="C431" s="43" t="s">
        <v>181</v>
      </c>
      <c r="D431" s="6">
        <f t="shared" ref="D431:G431" si="105">D430</f>
        <v>0</v>
      </c>
      <c r="E431" s="9">
        <f t="shared" si="105"/>
        <v>119400</v>
      </c>
      <c r="F431" s="9">
        <f t="shared" si="105"/>
        <v>119400</v>
      </c>
      <c r="G431" s="9">
        <f t="shared" si="105"/>
        <v>119400</v>
      </c>
    </row>
    <row r="432" spans="1:7" ht="30" customHeight="1">
      <c r="A432" s="31" t="s">
        <v>3</v>
      </c>
      <c r="B432" s="34">
        <v>85</v>
      </c>
      <c r="C432" s="43" t="s">
        <v>174</v>
      </c>
      <c r="D432" s="6">
        <f t="shared" ref="D432:G432" si="106">D415+D419+D423+D427+D431</f>
        <v>0</v>
      </c>
      <c r="E432" s="9">
        <f t="shared" si="106"/>
        <v>451906</v>
      </c>
      <c r="F432" s="9">
        <f t="shared" si="106"/>
        <v>405430</v>
      </c>
      <c r="G432" s="9">
        <f t="shared" si="106"/>
        <v>462665</v>
      </c>
    </row>
    <row r="433" spans="1:7">
      <c r="D433" s="21"/>
      <c r="E433" s="21"/>
      <c r="F433" s="21"/>
      <c r="G433" s="19"/>
    </row>
    <row r="434" spans="1:7" ht="15.75" customHeight="1">
      <c r="B434" s="34">
        <v>86</v>
      </c>
      <c r="C434" s="43" t="s">
        <v>190</v>
      </c>
      <c r="D434" s="16"/>
      <c r="E434" s="16"/>
      <c r="F434" s="16"/>
      <c r="G434" s="64"/>
    </row>
    <row r="435" spans="1:7" ht="30.75" customHeight="1">
      <c r="B435" s="34">
        <v>63</v>
      </c>
      <c r="C435" s="43" t="s">
        <v>183</v>
      </c>
      <c r="D435" s="16"/>
      <c r="E435" s="16"/>
      <c r="F435" s="16"/>
      <c r="G435" s="64"/>
    </row>
    <row r="436" spans="1:7">
      <c r="B436" s="34" t="s">
        <v>184</v>
      </c>
      <c r="C436" s="43" t="s">
        <v>185</v>
      </c>
      <c r="D436" s="22">
        <v>0</v>
      </c>
      <c r="E436" s="29">
        <v>18998</v>
      </c>
      <c r="F436" s="22">
        <v>0</v>
      </c>
      <c r="G436" s="147">
        <v>31055</v>
      </c>
    </row>
    <row r="437" spans="1:7" ht="33" customHeight="1">
      <c r="A437" s="31" t="s">
        <v>3</v>
      </c>
      <c r="B437" s="34">
        <v>63</v>
      </c>
      <c r="C437" s="43" t="s">
        <v>183</v>
      </c>
      <c r="D437" s="6">
        <f t="shared" ref="D437:G437" si="107">D436</f>
        <v>0</v>
      </c>
      <c r="E437" s="9">
        <f t="shared" si="107"/>
        <v>18998</v>
      </c>
      <c r="F437" s="6">
        <f t="shared" si="107"/>
        <v>0</v>
      </c>
      <c r="G437" s="9">
        <f t="shared" si="107"/>
        <v>31055</v>
      </c>
    </row>
    <row r="438" spans="1:7" ht="15" customHeight="1">
      <c r="D438" s="17"/>
      <c r="E438" s="17"/>
      <c r="F438" s="17"/>
      <c r="G438" s="19"/>
    </row>
    <row r="439" spans="1:7" ht="29.25" customHeight="1">
      <c r="B439" s="34">
        <v>64</v>
      </c>
      <c r="C439" s="43" t="s">
        <v>186</v>
      </c>
      <c r="D439" s="16"/>
      <c r="E439" s="16"/>
      <c r="F439" s="16"/>
      <c r="G439" s="64"/>
    </row>
    <row r="440" spans="1:7">
      <c r="B440" s="34" t="s">
        <v>187</v>
      </c>
      <c r="C440" s="43" t="s">
        <v>185</v>
      </c>
      <c r="D440" s="22">
        <v>0</v>
      </c>
      <c r="E440" s="29">
        <v>6333</v>
      </c>
      <c r="F440" s="29">
        <v>6333</v>
      </c>
      <c r="G440" s="147">
        <v>10352</v>
      </c>
    </row>
    <row r="441" spans="1:7" ht="30" customHeight="1">
      <c r="A441" s="31" t="s">
        <v>3</v>
      </c>
      <c r="B441" s="34">
        <v>64</v>
      </c>
      <c r="C441" s="43" t="s">
        <v>186</v>
      </c>
      <c r="D441" s="6">
        <f t="shared" ref="D441:G441" si="108">D440</f>
        <v>0</v>
      </c>
      <c r="E441" s="9">
        <f t="shared" si="108"/>
        <v>6333</v>
      </c>
      <c r="F441" s="9">
        <f t="shared" si="108"/>
        <v>6333</v>
      </c>
      <c r="G441" s="9">
        <f t="shared" si="108"/>
        <v>10352</v>
      </c>
    </row>
    <row r="442" spans="1:7" ht="15.75" customHeight="1">
      <c r="A442" s="31" t="s">
        <v>3</v>
      </c>
      <c r="B442" s="34">
        <v>86</v>
      </c>
      <c r="C442" s="43" t="s">
        <v>190</v>
      </c>
      <c r="D442" s="6">
        <f t="shared" ref="D442:G442" si="109">D437+D441</f>
        <v>0</v>
      </c>
      <c r="E442" s="146">
        <f t="shared" si="109"/>
        <v>25331</v>
      </c>
      <c r="F442" s="146">
        <f t="shared" si="109"/>
        <v>6333</v>
      </c>
      <c r="G442" s="146">
        <f t="shared" si="109"/>
        <v>41407</v>
      </c>
    </row>
    <row r="443" spans="1:7">
      <c r="D443" s="17"/>
      <c r="E443" s="17"/>
      <c r="F443" s="17"/>
      <c r="G443" s="19"/>
    </row>
    <row r="444" spans="1:7" ht="30.75" customHeight="1">
      <c r="B444" s="34">
        <v>87</v>
      </c>
      <c r="C444" s="43" t="s">
        <v>188</v>
      </c>
      <c r="D444" s="17"/>
      <c r="E444" s="17"/>
      <c r="F444" s="17"/>
      <c r="G444" s="18"/>
    </row>
    <row r="445" spans="1:7">
      <c r="B445" s="34" t="s">
        <v>189</v>
      </c>
      <c r="C445" s="43" t="s">
        <v>112</v>
      </c>
      <c r="D445" s="22">
        <v>0</v>
      </c>
      <c r="E445" s="29">
        <v>23864</v>
      </c>
      <c r="F445" s="22">
        <v>0</v>
      </c>
      <c r="G445" s="147">
        <v>16725</v>
      </c>
    </row>
    <row r="446" spans="1:7" ht="33.75" customHeight="1">
      <c r="A446" s="31" t="s">
        <v>3</v>
      </c>
      <c r="B446" s="34">
        <v>87</v>
      </c>
      <c r="C446" s="43" t="s">
        <v>188</v>
      </c>
      <c r="D446" s="6">
        <f t="shared" ref="D446:G446" si="110">D445</f>
        <v>0</v>
      </c>
      <c r="E446" s="9">
        <f t="shared" si="110"/>
        <v>23864</v>
      </c>
      <c r="F446" s="6">
        <f t="shared" si="110"/>
        <v>0</v>
      </c>
      <c r="G446" s="9">
        <f t="shared" si="110"/>
        <v>16725</v>
      </c>
    </row>
    <row r="447" spans="1:7">
      <c r="D447" s="7"/>
      <c r="E447" s="7"/>
      <c r="F447" s="7"/>
      <c r="G447" s="7"/>
    </row>
    <row r="448" spans="1:7" ht="25.5">
      <c r="B448" s="34">
        <v>88</v>
      </c>
      <c r="C448" s="43" t="s">
        <v>290</v>
      </c>
      <c r="D448" s="7"/>
      <c r="E448" s="7"/>
      <c r="F448" s="7"/>
      <c r="G448" s="7"/>
    </row>
    <row r="449" spans="1:7">
      <c r="B449" s="34">
        <v>60</v>
      </c>
      <c r="C449" s="43" t="s">
        <v>43</v>
      </c>
      <c r="D449" s="7"/>
      <c r="E449" s="7"/>
      <c r="F449" s="7"/>
      <c r="G449" s="7"/>
    </row>
    <row r="450" spans="1:7">
      <c r="B450" s="34" t="s">
        <v>291</v>
      </c>
      <c r="C450" s="43" t="s">
        <v>112</v>
      </c>
      <c r="D450" s="7">
        <v>0</v>
      </c>
      <c r="E450" s="7">
        <v>0</v>
      </c>
      <c r="F450" s="7">
        <v>0</v>
      </c>
      <c r="G450" s="147">
        <v>84000</v>
      </c>
    </row>
    <row r="451" spans="1:7">
      <c r="A451" s="31" t="s">
        <v>3</v>
      </c>
      <c r="B451" s="34">
        <v>60</v>
      </c>
      <c r="C451" s="43" t="s">
        <v>43</v>
      </c>
      <c r="D451" s="6">
        <f>D450</f>
        <v>0</v>
      </c>
      <c r="E451" s="6">
        <f t="shared" ref="E451:G451" si="111">E450</f>
        <v>0</v>
      </c>
      <c r="F451" s="6">
        <f t="shared" si="111"/>
        <v>0</v>
      </c>
      <c r="G451" s="9">
        <f t="shared" si="111"/>
        <v>84000</v>
      </c>
    </row>
    <row r="452" spans="1:7">
      <c r="D452" s="7"/>
      <c r="E452" s="7"/>
      <c r="F452" s="7"/>
      <c r="G452" s="7"/>
    </row>
    <row r="453" spans="1:7">
      <c r="B453" s="34">
        <v>61</v>
      </c>
      <c r="C453" s="43" t="s">
        <v>44</v>
      </c>
      <c r="D453" s="7"/>
      <c r="E453" s="7"/>
      <c r="F453" s="7"/>
      <c r="G453" s="7"/>
    </row>
    <row r="454" spans="1:7">
      <c r="B454" s="34" t="s">
        <v>292</v>
      </c>
      <c r="C454" s="43" t="s">
        <v>112</v>
      </c>
      <c r="D454" s="7">
        <v>0</v>
      </c>
      <c r="E454" s="7">
        <v>0</v>
      </c>
      <c r="F454" s="7">
        <v>0</v>
      </c>
      <c r="G454" s="147">
        <v>196000</v>
      </c>
    </row>
    <row r="455" spans="1:7">
      <c r="A455" s="31" t="s">
        <v>3</v>
      </c>
      <c r="B455" s="34">
        <v>61</v>
      </c>
      <c r="C455" s="43" t="s">
        <v>44</v>
      </c>
      <c r="D455" s="6">
        <f>D454</f>
        <v>0</v>
      </c>
      <c r="E455" s="6">
        <f t="shared" ref="E455" si="112">E454</f>
        <v>0</v>
      </c>
      <c r="F455" s="6">
        <f t="shared" ref="F455" si="113">F454</f>
        <v>0</v>
      </c>
      <c r="G455" s="9">
        <f t="shared" ref="G455" si="114">G454</f>
        <v>196000</v>
      </c>
    </row>
    <row r="456" spans="1:7" ht="25.5">
      <c r="A456" s="134" t="s">
        <v>3</v>
      </c>
      <c r="B456" s="135">
        <v>88</v>
      </c>
      <c r="C456" s="136" t="s">
        <v>290</v>
      </c>
      <c r="D456" s="6">
        <f>D451+D455</f>
        <v>0</v>
      </c>
      <c r="E456" s="6">
        <f t="shared" ref="E456:G456" si="115">E451+E455</f>
        <v>0</v>
      </c>
      <c r="F456" s="6">
        <f t="shared" si="115"/>
        <v>0</v>
      </c>
      <c r="G456" s="9">
        <f t="shared" si="115"/>
        <v>280000</v>
      </c>
    </row>
    <row r="457" spans="1:7" ht="27" customHeight="1">
      <c r="A457" s="82" t="s">
        <v>3</v>
      </c>
      <c r="B457" s="137">
        <v>0.2</v>
      </c>
      <c r="C457" s="138" t="s">
        <v>45</v>
      </c>
      <c r="D457" s="20">
        <f>D402+D397+D410+D406+D392+D432+D442+D446+D456</f>
        <v>936276</v>
      </c>
      <c r="E457" s="20">
        <f t="shared" ref="E457:G457" si="116">E402+E397+E410+E406+E392+E432+E442+E446+E456</f>
        <v>831101</v>
      </c>
      <c r="F457" s="20">
        <f t="shared" si="116"/>
        <v>743513</v>
      </c>
      <c r="G457" s="20">
        <f t="shared" si="116"/>
        <v>800797</v>
      </c>
    </row>
    <row r="458" spans="1:7" ht="26.65" customHeight="1">
      <c r="A458" s="31" t="s">
        <v>3</v>
      </c>
      <c r="B458" s="78">
        <v>3604</v>
      </c>
      <c r="C458" s="79" t="s">
        <v>42</v>
      </c>
      <c r="D458" s="21">
        <f t="shared" ref="D458:G458" si="117">+D457</f>
        <v>936276</v>
      </c>
      <c r="E458" s="21">
        <f t="shared" si="117"/>
        <v>831101</v>
      </c>
      <c r="F458" s="21">
        <f t="shared" si="117"/>
        <v>743513</v>
      </c>
      <c r="G458" s="21">
        <f t="shared" si="117"/>
        <v>800797</v>
      </c>
    </row>
    <row r="459" spans="1:7" ht="13.7" customHeight="1">
      <c r="A459" s="86" t="s">
        <v>3</v>
      </c>
      <c r="B459" s="87"/>
      <c r="C459" s="88" t="s">
        <v>4</v>
      </c>
      <c r="D459" s="9">
        <f t="shared" ref="D459:G459" si="118">D385+D60+D458</f>
        <v>1800188</v>
      </c>
      <c r="E459" s="9">
        <f t="shared" si="118"/>
        <v>1803209</v>
      </c>
      <c r="F459" s="9">
        <f t="shared" si="118"/>
        <v>1768666</v>
      </c>
      <c r="G459" s="9">
        <f t="shared" si="118"/>
        <v>1848068</v>
      </c>
    </row>
    <row r="460" spans="1:7" ht="13.7" customHeight="1">
      <c r="A460" s="89"/>
      <c r="B460" s="90"/>
      <c r="C460" s="91"/>
      <c r="D460" s="25"/>
      <c r="E460" s="25"/>
      <c r="F460" s="25"/>
      <c r="G460" s="25"/>
    </row>
    <row r="461" spans="1:7" ht="15" customHeight="1">
      <c r="A461" s="92"/>
      <c r="B461" s="93"/>
      <c r="C461" s="94" t="s">
        <v>159</v>
      </c>
      <c r="D461" s="21"/>
      <c r="E461" s="21"/>
      <c r="F461" s="21"/>
      <c r="G461" s="21"/>
    </row>
    <row r="462" spans="1:7" ht="15" customHeight="1">
      <c r="A462" s="95" t="s">
        <v>5</v>
      </c>
      <c r="B462" s="96">
        <v>4070</v>
      </c>
      <c r="C462" s="97" t="s">
        <v>160</v>
      </c>
      <c r="D462" s="21"/>
      <c r="E462" s="21"/>
      <c r="F462" s="21"/>
      <c r="G462" s="21"/>
    </row>
    <row r="463" spans="1:7" s="174" customFormat="1" ht="15" customHeight="1">
      <c r="A463" s="98"/>
      <c r="B463" s="99" t="s">
        <v>71</v>
      </c>
      <c r="C463" s="100" t="s">
        <v>11</v>
      </c>
      <c r="D463" s="30"/>
      <c r="E463" s="30"/>
      <c r="F463" s="30"/>
      <c r="G463" s="30"/>
    </row>
    <row r="464" spans="1:7" ht="15" customHeight="1">
      <c r="A464" s="101"/>
      <c r="B464" s="102">
        <v>60</v>
      </c>
      <c r="C464" s="103" t="s">
        <v>13</v>
      </c>
      <c r="D464" s="21"/>
      <c r="E464" s="21"/>
      <c r="F464" s="21"/>
      <c r="G464" s="21"/>
    </row>
    <row r="465" spans="1:7" ht="15" customHeight="1">
      <c r="A465" s="101"/>
      <c r="B465" s="102" t="s">
        <v>166</v>
      </c>
      <c r="C465" s="103" t="s">
        <v>167</v>
      </c>
      <c r="D465" s="21">
        <v>3931</v>
      </c>
      <c r="E465" s="7">
        <v>0</v>
      </c>
      <c r="F465" s="7">
        <v>0</v>
      </c>
      <c r="G465" s="7">
        <v>0</v>
      </c>
    </row>
    <row r="466" spans="1:7" ht="28.5" customHeight="1">
      <c r="A466" s="95"/>
      <c r="B466" s="104" t="s">
        <v>161</v>
      </c>
      <c r="C466" s="105" t="s">
        <v>162</v>
      </c>
      <c r="D466" s="7">
        <v>0</v>
      </c>
      <c r="E466" s="21">
        <v>500</v>
      </c>
      <c r="F466" s="21">
        <v>500</v>
      </c>
      <c r="G466" s="7">
        <v>0</v>
      </c>
    </row>
    <row r="467" spans="1:7" ht="15" customHeight="1">
      <c r="A467" s="95"/>
      <c r="B467" s="106" t="s">
        <v>163</v>
      </c>
      <c r="C467" s="107" t="s">
        <v>164</v>
      </c>
      <c r="D467" s="20">
        <v>87</v>
      </c>
      <c r="E467" s="11">
        <v>0</v>
      </c>
      <c r="F467" s="11">
        <v>0</v>
      </c>
      <c r="G467" s="11">
        <v>0</v>
      </c>
    </row>
    <row r="468" spans="1:7" ht="15" customHeight="1">
      <c r="A468" s="95" t="s">
        <v>3</v>
      </c>
      <c r="B468" s="102">
        <v>60</v>
      </c>
      <c r="C468" s="108" t="s">
        <v>13</v>
      </c>
      <c r="D468" s="20">
        <f t="shared" ref="D468:G468" si="119">SUM(D465:D467)</f>
        <v>4018</v>
      </c>
      <c r="E468" s="20">
        <f t="shared" si="119"/>
        <v>500</v>
      </c>
      <c r="F468" s="20">
        <f t="shared" si="119"/>
        <v>500</v>
      </c>
      <c r="G468" s="11">
        <f t="shared" si="119"/>
        <v>0</v>
      </c>
    </row>
    <row r="469" spans="1:7" ht="15" customHeight="1">
      <c r="A469" s="95" t="s">
        <v>3</v>
      </c>
      <c r="B469" s="99" t="s">
        <v>71</v>
      </c>
      <c r="C469" s="100" t="s">
        <v>11</v>
      </c>
      <c r="D469" s="9">
        <f t="shared" ref="D469:G470" si="120">D468</f>
        <v>4018</v>
      </c>
      <c r="E469" s="9">
        <f t="shared" si="120"/>
        <v>500</v>
      </c>
      <c r="F469" s="9">
        <f t="shared" si="120"/>
        <v>500</v>
      </c>
      <c r="G469" s="6">
        <f t="shared" si="120"/>
        <v>0</v>
      </c>
    </row>
    <row r="470" spans="1:7" ht="15" customHeight="1">
      <c r="A470" s="95" t="s">
        <v>3</v>
      </c>
      <c r="B470" s="109">
        <v>4070</v>
      </c>
      <c r="C470" s="110" t="s">
        <v>160</v>
      </c>
      <c r="D470" s="9">
        <f t="shared" si="120"/>
        <v>4018</v>
      </c>
      <c r="E470" s="9">
        <f t="shared" si="120"/>
        <v>500</v>
      </c>
      <c r="F470" s="9">
        <f t="shared" si="120"/>
        <v>500</v>
      </c>
      <c r="G470" s="6">
        <f t="shared" si="120"/>
        <v>0</v>
      </c>
    </row>
    <row r="471" spans="1:7" ht="15" customHeight="1">
      <c r="A471" s="95"/>
      <c r="B471" s="109"/>
      <c r="C471" s="110"/>
      <c r="D471" s="21"/>
      <c r="E471" s="21"/>
      <c r="F471" s="21"/>
      <c r="G471" s="21"/>
    </row>
    <row r="472" spans="1:7" ht="15" customHeight="1">
      <c r="A472" s="95" t="s">
        <v>5</v>
      </c>
      <c r="B472" s="96">
        <v>4515</v>
      </c>
      <c r="C472" s="97" t="s">
        <v>285</v>
      </c>
      <c r="D472" s="21"/>
      <c r="E472" s="21"/>
      <c r="F472" s="21"/>
      <c r="G472" s="21"/>
    </row>
    <row r="473" spans="1:7" s="174" customFormat="1" ht="15" customHeight="1">
      <c r="A473" s="98"/>
      <c r="B473" s="99" t="s">
        <v>71</v>
      </c>
      <c r="C473" s="100" t="s">
        <v>26</v>
      </c>
      <c r="D473" s="30"/>
      <c r="E473" s="30"/>
      <c r="F473" s="30"/>
      <c r="G473" s="30"/>
    </row>
    <row r="474" spans="1:7" ht="15" customHeight="1">
      <c r="A474" s="101"/>
      <c r="B474" s="63">
        <v>39</v>
      </c>
      <c r="C474" s="57" t="s">
        <v>197</v>
      </c>
      <c r="D474" s="21"/>
      <c r="E474" s="21"/>
      <c r="F474" s="21"/>
      <c r="G474" s="21"/>
    </row>
    <row r="475" spans="1:7" ht="25.5">
      <c r="A475" s="101"/>
      <c r="B475" s="63">
        <v>50</v>
      </c>
      <c r="C475" s="66" t="s">
        <v>288</v>
      </c>
      <c r="D475" s="21"/>
      <c r="E475" s="21"/>
      <c r="F475" s="21"/>
      <c r="G475" s="21"/>
    </row>
    <row r="476" spans="1:7" ht="15" customHeight="1">
      <c r="A476" s="101"/>
      <c r="B476" s="102" t="s">
        <v>286</v>
      </c>
      <c r="C476" s="103" t="s">
        <v>287</v>
      </c>
      <c r="D476" s="11">
        <v>0</v>
      </c>
      <c r="E476" s="11">
        <v>0</v>
      </c>
      <c r="F476" s="11">
        <v>0</v>
      </c>
      <c r="G476" s="20">
        <v>35800</v>
      </c>
    </row>
    <row r="477" spans="1:7" ht="25.5">
      <c r="A477" s="95" t="s">
        <v>3</v>
      </c>
      <c r="B477" s="63">
        <v>50</v>
      </c>
      <c r="C477" s="66" t="s">
        <v>288</v>
      </c>
      <c r="D477" s="11">
        <f>D476</f>
        <v>0</v>
      </c>
      <c r="E477" s="11">
        <f t="shared" ref="E477:G477" si="121">E476</f>
        <v>0</v>
      </c>
      <c r="F477" s="11">
        <f t="shared" si="121"/>
        <v>0</v>
      </c>
      <c r="G477" s="20">
        <f t="shared" si="121"/>
        <v>35800</v>
      </c>
    </row>
    <row r="478" spans="1:7">
      <c r="A478" s="95"/>
      <c r="B478" s="63"/>
      <c r="C478" s="66"/>
      <c r="D478" s="21"/>
      <c r="E478" s="21"/>
      <c r="F478" s="21"/>
      <c r="G478" s="21"/>
    </row>
    <row r="479" spans="1:7" ht="25.5">
      <c r="A479" s="101"/>
      <c r="B479" s="63">
        <v>51</v>
      </c>
      <c r="C479" s="66" t="s">
        <v>199</v>
      </c>
      <c r="D479" s="21"/>
      <c r="E479" s="21"/>
      <c r="F479" s="21"/>
      <c r="G479" s="21"/>
    </row>
    <row r="480" spans="1:7" ht="15" customHeight="1">
      <c r="A480" s="101"/>
      <c r="B480" s="102" t="s">
        <v>289</v>
      </c>
      <c r="C480" s="103" t="s">
        <v>287</v>
      </c>
      <c r="D480" s="11">
        <v>0</v>
      </c>
      <c r="E480" s="11">
        <v>0</v>
      </c>
      <c r="F480" s="11">
        <v>0</v>
      </c>
      <c r="G480" s="20">
        <v>4725</v>
      </c>
    </row>
    <row r="481" spans="1:7" ht="25.5">
      <c r="A481" s="95" t="s">
        <v>3</v>
      </c>
      <c r="B481" s="63">
        <v>51</v>
      </c>
      <c r="C481" s="66" t="s">
        <v>199</v>
      </c>
      <c r="D481" s="11">
        <f t="shared" ref="D481:G481" si="122">SUM(D480:D480)</f>
        <v>0</v>
      </c>
      <c r="E481" s="11">
        <f t="shared" si="122"/>
        <v>0</v>
      </c>
      <c r="F481" s="11">
        <f t="shared" si="122"/>
        <v>0</v>
      </c>
      <c r="G481" s="20">
        <f t="shared" si="122"/>
        <v>4725</v>
      </c>
    </row>
    <row r="482" spans="1:7" ht="15" customHeight="1">
      <c r="A482" s="43" t="s">
        <v>3</v>
      </c>
      <c r="B482" s="63">
        <v>39</v>
      </c>
      <c r="C482" s="57" t="s">
        <v>197</v>
      </c>
      <c r="D482" s="26">
        <f>D477+D481</f>
        <v>0</v>
      </c>
      <c r="E482" s="26">
        <f t="shared" ref="E482:G482" si="123">E477+E481</f>
        <v>0</v>
      </c>
      <c r="F482" s="26">
        <f t="shared" si="123"/>
        <v>0</v>
      </c>
      <c r="G482" s="25">
        <f t="shared" si="123"/>
        <v>40525</v>
      </c>
    </row>
    <row r="483" spans="1:7" ht="15" customHeight="1">
      <c r="A483" s="43"/>
      <c r="B483" s="63"/>
      <c r="C483" s="57"/>
      <c r="D483" s="7"/>
      <c r="E483" s="7"/>
      <c r="F483" s="7"/>
      <c r="G483" s="7"/>
    </row>
    <row r="484" spans="1:7" ht="15" customHeight="1">
      <c r="A484" s="43"/>
      <c r="B484" s="63">
        <v>44</v>
      </c>
      <c r="C484" s="57" t="s">
        <v>25</v>
      </c>
      <c r="D484" s="7"/>
      <c r="E484" s="7"/>
      <c r="F484" s="7"/>
      <c r="G484" s="7"/>
    </row>
    <row r="485" spans="1:7" ht="25.5">
      <c r="A485" s="43"/>
      <c r="B485" s="63" t="s">
        <v>294</v>
      </c>
      <c r="C485" s="111" t="s">
        <v>162</v>
      </c>
      <c r="D485" s="7">
        <v>0</v>
      </c>
      <c r="E485" s="7">
        <v>0</v>
      </c>
      <c r="F485" s="7">
        <v>0</v>
      </c>
      <c r="G485" s="21">
        <v>1000</v>
      </c>
    </row>
    <row r="486" spans="1:7">
      <c r="A486" s="43"/>
      <c r="B486" s="63" t="s">
        <v>322</v>
      </c>
      <c r="C486" s="111" t="s">
        <v>287</v>
      </c>
      <c r="D486" s="7">
        <v>0</v>
      </c>
      <c r="E486" s="7">
        <v>0</v>
      </c>
      <c r="F486" s="7">
        <v>0</v>
      </c>
      <c r="G486" s="21">
        <v>1500</v>
      </c>
    </row>
    <row r="487" spans="1:7" ht="15" customHeight="1">
      <c r="A487" s="112"/>
      <c r="B487" s="113" t="s">
        <v>296</v>
      </c>
      <c r="C487" s="112" t="s">
        <v>295</v>
      </c>
      <c r="D487" s="11">
        <v>0</v>
      </c>
      <c r="E487" s="11">
        <v>0</v>
      </c>
      <c r="F487" s="11">
        <v>0</v>
      </c>
      <c r="G487" s="20">
        <v>1000</v>
      </c>
    </row>
    <row r="488" spans="1:7" ht="15" customHeight="1">
      <c r="A488" s="43" t="s">
        <v>3</v>
      </c>
      <c r="B488" s="63">
        <v>44</v>
      </c>
      <c r="C488" s="57" t="s">
        <v>25</v>
      </c>
      <c r="D488" s="6">
        <f>SUM(D485:D487)</f>
        <v>0</v>
      </c>
      <c r="E488" s="6">
        <f t="shared" ref="E488:G488" si="124">SUM(E485:E487)</f>
        <v>0</v>
      </c>
      <c r="F488" s="6">
        <f t="shared" si="124"/>
        <v>0</v>
      </c>
      <c r="G488" s="9">
        <f t="shared" si="124"/>
        <v>3500</v>
      </c>
    </row>
    <row r="489" spans="1:7" ht="15" customHeight="1">
      <c r="A489" s="43"/>
      <c r="B489" s="63"/>
      <c r="C489" s="57"/>
      <c r="D489" s="7"/>
      <c r="E489" s="7"/>
      <c r="F489" s="7"/>
      <c r="G489" s="7"/>
    </row>
    <row r="490" spans="1:7" ht="25.5">
      <c r="A490" s="43"/>
      <c r="B490" s="63">
        <v>51</v>
      </c>
      <c r="C490" s="57" t="s">
        <v>304</v>
      </c>
      <c r="D490" s="7"/>
      <c r="E490" s="7"/>
      <c r="F490" s="7"/>
      <c r="G490" s="7"/>
    </row>
    <row r="491" spans="1:7" ht="15" customHeight="1">
      <c r="A491" s="43"/>
      <c r="B491" s="63" t="s">
        <v>315</v>
      </c>
      <c r="C491" s="57" t="s">
        <v>293</v>
      </c>
      <c r="D491" s="7">
        <v>0</v>
      </c>
      <c r="E491" s="7">
        <v>0</v>
      </c>
      <c r="F491" s="7">
        <v>0</v>
      </c>
      <c r="G491" s="20">
        <v>35000</v>
      </c>
    </row>
    <row r="492" spans="1:7" ht="25.5">
      <c r="A492" s="83" t="s">
        <v>3</v>
      </c>
      <c r="B492" s="139">
        <v>51</v>
      </c>
      <c r="C492" s="69" t="s">
        <v>304</v>
      </c>
      <c r="D492" s="6">
        <f>D491</f>
        <v>0</v>
      </c>
      <c r="E492" s="6">
        <f t="shared" ref="E492:F492" si="125">E491</f>
        <v>0</v>
      </c>
      <c r="F492" s="6">
        <f t="shared" si="125"/>
        <v>0</v>
      </c>
      <c r="G492" s="9">
        <f t="shared" ref="G492" si="126">G491</f>
        <v>35000</v>
      </c>
    </row>
    <row r="493" spans="1:7" ht="15" customHeight="1">
      <c r="A493" s="43"/>
      <c r="B493" s="63"/>
      <c r="C493" s="57"/>
      <c r="D493" s="7"/>
      <c r="E493" s="7"/>
      <c r="F493" s="7"/>
      <c r="G493" s="7"/>
    </row>
    <row r="494" spans="1:7" ht="28.5" customHeight="1">
      <c r="A494" s="43"/>
      <c r="B494" s="63">
        <v>52</v>
      </c>
      <c r="C494" s="57" t="s">
        <v>306</v>
      </c>
      <c r="D494" s="7"/>
      <c r="E494" s="7"/>
      <c r="F494" s="7"/>
      <c r="G494" s="7"/>
    </row>
    <row r="495" spans="1:7" ht="15" customHeight="1">
      <c r="A495" s="43"/>
      <c r="B495" s="63" t="s">
        <v>316</v>
      </c>
      <c r="C495" s="57" t="s">
        <v>293</v>
      </c>
      <c r="D495" s="7">
        <v>0</v>
      </c>
      <c r="E495" s="7">
        <v>0</v>
      </c>
      <c r="F495" s="7">
        <v>0</v>
      </c>
      <c r="G495" s="20">
        <v>5400</v>
      </c>
    </row>
    <row r="496" spans="1:7" ht="30.75" customHeight="1">
      <c r="A496" s="43" t="s">
        <v>3</v>
      </c>
      <c r="B496" s="63">
        <v>52</v>
      </c>
      <c r="C496" s="57" t="s">
        <v>306</v>
      </c>
      <c r="D496" s="6">
        <f>D495</f>
        <v>0</v>
      </c>
      <c r="E496" s="6">
        <f t="shared" ref="E496:G496" si="127">E495</f>
        <v>0</v>
      </c>
      <c r="F496" s="6">
        <f t="shared" si="127"/>
        <v>0</v>
      </c>
      <c r="G496" s="9">
        <f t="shared" si="127"/>
        <v>5400</v>
      </c>
    </row>
    <row r="497" spans="1:7" ht="11.1" customHeight="1">
      <c r="A497" s="43"/>
      <c r="B497" s="63"/>
      <c r="C497" s="57"/>
      <c r="D497" s="7"/>
      <c r="E497" s="7"/>
      <c r="F497" s="7"/>
      <c r="G497" s="7"/>
    </row>
    <row r="498" spans="1:7" ht="27" customHeight="1">
      <c r="A498" s="43"/>
      <c r="B498" s="63">
        <v>53</v>
      </c>
      <c r="C498" s="57" t="s">
        <v>305</v>
      </c>
      <c r="D498" s="7"/>
      <c r="E498" s="7"/>
      <c r="F498" s="7"/>
      <c r="G498" s="7"/>
    </row>
    <row r="499" spans="1:7" ht="15" customHeight="1">
      <c r="A499" s="43"/>
      <c r="B499" s="63" t="s">
        <v>317</v>
      </c>
      <c r="C499" s="57" t="s">
        <v>293</v>
      </c>
      <c r="D499" s="7">
        <v>0</v>
      </c>
      <c r="E499" s="7">
        <v>0</v>
      </c>
      <c r="F499" s="7">
        <v>0</v>
      </c>
      <c r="G499" s="20">
        <v>3000</v>
      </c>
    </row>
    <row r="500" spans="1:7" ht="28.5" customHeight="1">
      <c r="A500" s="43" t="s">
        <v>3</v>
      </c>
      <c r="B500" s="63">
        <v>53</v>
      </c>
      <c r="C500" s="57" t="s">
        <v>305</v>
      </c>
      <c r="D500" s="6">
        <f>D499</f>
        <v>0</v>
      </c>
      <c r="E500" s="6">
        <f t="shared" ref="E500:G500" si="128">E499</f>
        <v>0</v>
      </c>
      <c r="F500" s="6">
        <f t="shared" si="128"/>
        <v>0</v>
      </c>
      <c r="G500" s="9">
        <f t="shared" si="128"/>
        <v>3000</v>
      </c>
    </row>
    <row r="501" spans="1:7" ht="11.1" customHeight="1">
      <c r="A501" s="43"/>
      <c r="B501" s="63"/>
      <c r="C501" s="57"/>
      <c r="D501" s="7"/>
      <c r="E501" s="7"/>
      <c r="F501" s="7"/>
      <c r="G501" s="7"/>
    </row>
    <row r="502" spans="1:7" ht="25.5">
      <c r="A502" s="43"/>
      <c r="B502" s="63">
        <v>54</v>
      </c>
      <c r="C502" s="57" t="s">
        <v>307</v>
      </c>
      <c r="D502" s="7"/>
      <c r="E502" s="7"/>
      <c r="F502" s="7"/>
      <c r="G502" s="7"/>
    </row>
    <row r="503" spans="1:7" ht="15" customHeight="1">
      <c r="A503" s="43"/>
      <c r="B503" s="63" t="s">
        <v>318</v>
      </c>
      <c r="C503" s="57" t="s">
        <v>293</v>
      </c>
      <c r="D503" s="7">
        <v>0</v>
      </c>
      <c r="E503" s="7">
        <v>0</v>
      </c>
      <c r="F503" s="7">
        <v>0</v>
      </c>
      <c r="G503" s="20">
        <v>3000</v>
      </c>
    </row>
    <row r="504" spans="1:7" ht="25.5">
      <c r="A504" s="43" t="s">
        <v>3</v>
      </c>
      <c r="B504" s="63">
        <v>54</v>
      </c>
      <c r="C504" s="57" t="s">
        <v>307</v>
      </c>
      <c r="D504" s="6">
        <f>D503</f>
        <v>0</v>
      </c>
      <c r="E504" s="6">
        <f t="shared" ref="E504:G504" si="129">E503</f>
        <v>0</v>
      </c>
      <c r="F504" s="6">
        <f t="shared" si="129"/>
        <v>0</v>
      </c>
      <c r="G504" s="9">
        <f t="shared" si="129"/>
        <v>3000</v>
      </c>
    </row>
    <row r="505" spans="1:7" ht="11.1" customHeight="1">
      <c r="A505" s="43"/>
      <c r="B505" s="63"/>
      <c r="C505" s="57"/>
      <c r="D505" s="7"/>
      <c r="E505" s="7"/>
      <c r="F505" s="7"/>
      <c r="G505" s="7"/>
    </row>
    <row r="506" spans="1:7" ht="27.95" customHeight="1">
      <c r="A506" s="43"/>
      <c r="B506" s="63">
        <v>55</v>
      </c>
      <c r="C506" s="57" t="s">
        <v>308</v>
      </c>
      <c r="D506" s="7"/>
      <c r="E506" s="7"/>
      <c r="F506" s="7"/>
      <c r="G506" s="7"/>
    </row>
    <row r="507" spans="1:7" ht="15" customHeight="1">
      <c r="A507" s="43"/>
      <c r="B507" s="63" t="s">
        <v>319</v>
      </c>
      <c r="C507" s="57" t="s">
        <v>293</v>
      </c>
      <c r="D507" s="7">
        <v>0</v>
      </c>
      <c r="E507" s="7">
        <v>0</v>
      </c>
      <c r="F507" s="7">
        <v>0</v>
      </c>
      <c r="G507" s="20">
        <v>2500</v>
      </c>
    </row>
    <row r="508" spans="1:7" ht="27.95" customHeight="1">
      <c r="A508" s="43" t="s">
        <v>3</v>
      </c>
      <c r="B508" s="63">
        <v>55</v>
      </c>
      <c r="C508" s="57" t="s">
        <v>308</v>
      </c>
      <c r="D508" s="6">
        <f>D507</f>
        <v>0</v>
      </c>
      <c r="E508" s="6">
        <f t="shared" ref="E508:G508" si="130">E507</f>
        <v>0</v>
      </c>
      <c r="F508" s="6">
        <f t="shared" si="130"/>
        <v>0</v>
      </c>
      <c r="G508" s="9">
        <f t="shared" si="130"/>
        <v>2500</v>
      </c>
    </row>
    <row r="509" spans="1:7" ht="15" customHeight="1">
      <c r="A509" s="43"/>
      <c r="B509" s="63"/>
      <c r="C509" s="57"/>
      <c r="D509" s="7"/>
      <c r="E509" s="7"/>
      <c r="F509" s="7"/>
      <c r="G509" s="7"/>
    </row>
    <row r="510" spans="1:7" ht="27.95" customHeight="1">
      <c r="A510" s="43"/>
      <c r="B510" s="63">
        <v>56</v>
      </c>
      <c r="C510" s="57" t="s">
        <v>309</v>
      </c>
      <c r="D510" s="7"/>
      <c r="E510" s="7"/>
      <c r="F510" s="7"/>
      <c r="G510" s="7"/>
    </row>
    <row r="511" spans="1:7" ht="15" customHeight="1">
      <c r="A511" s="43"/>
      <c r="B511" s="63" t="s">
        <v>320</v>
      </c>
      <c r="C511" s="57" t="s">
        <v>293</v>
      </c>
      <c r="D511" s="7">
        <v>0</v>
      </c>
      <c r="E511" s="7">
        <v>0</v>
      </c>
      <c r="F511" s="7">
        <v>0</v>
      </c>
      <c r="G511" s="20">
        <v>2500</v>
      </c>
    </row>
    <row r="512" spans="1:7" ht="30" customHeight="1">
      <c r="A512" s="43" t="s">
        <v>3</v>
      </c>
      <c r="B512" s="63">
        <v>56</v>
      </c>
      <c r="C512" s="57" t="s">
        <v>309</v>
      </c>
      <c r="D512" s="6">
        <f>D511</f>
        <v>0</v>
      </c>
      <c r="E512" s="6">
        <f t="shared" ref="E512:G512" si="131">E511</f>
        <v>0</v>
      </c>
      <c r="F512" s="6">
        <f t="shared" si="131"/>
        <v>0</v>
      </c>
      <c r="G512" s="9">
        <f t="shared" si="131"/>
        <v>2500</v>
      </c>
    </row>
    <row r="513" spans="1:7" ht="11.1" customHeight="1">
      <c r="A513" s="43"/>
      <c r="B513" s="63"/>
      <c r="C513" s="57"/>
      <c r="D513" s="7"/>
      <c r="E513" s="7"/>
      <c r="F513" s="7"/>
      <c r="G513" s="7"/>
    </row>
    <row r="514" spans="1:7" ht="31.7" customHeight="1">
      <c r="A514" s="43"/>
      <c r="B514" s="63">
        <v>57</v>
      </c>
      <c r="C514" s="57" t="s">
        <v>310</v>
      </c>
      <c r="D514" s="7"/>
      <c r="E514" s="7"/>
      <c r="F514" s="7"/>
      <c r="G514" s="7"/>
    </row>
    <row r="515" spans="1:7" ht="15" customHeight="1">
      <c r="A515" s="43"/>
      <c r="B515" s="63" t="s">
        <v>324</v>
      </c>
      <c r="C515" s="57" t="s">
        <v>293</v>
      </c>
      <c r="D515" s="7">
        <v>0</v>
      </c>
      <c r="E515" s="7">
        <v>0</v>
      </c>
      <c r="F515" s="7">
        <v>0</v>
      </c>
      <c r="G515" s="20">
        <v>2500</v>
      </c>
    </row>
    <row r="516" spans="1:7" ht="31.7" customHeight="1">
      <c r="A516" s="43" t="s">
        <v>3</v>
      </c>
      <c r="B516" s="63">
        <v>57</v>
      </c>
      <c r="C516" s="57" t="s">
        <v>310</v>
      </c>
      <c r="D516" s="6">
        <f>D515</f>
        <v>0</v>
      </c>
      <c r="E516" s="6">
        <f t="shared" ref="E516:G516" si="132">E515</f>
        <v>0</v>
      </c>
      <c r="F516" s="6">
        <f t="shared" si="132"/>
        <v>0</v>
      </c>
      <c r="G516" s="9">
        <f t="shared" si="132"/>
        <v>2500</v>
      </c>
    </row>
    <row r="517" spans="1:7" ht="11.1" customHeight="1">
      <c r="A517" s="43"/>
      <c r="B517" s="63"/>
      <c r="C517" s="57"/>
      <c r="D517" s="7"/>
      <c r="E517" s="7"/>
      <c r="F517" s="7"/>
      <c r="G517" s="7"/>
    </row>
    <row r="518" spans="1:7" ht="27.95" customHeight="1">
      <c r="A518" s="43"/>
      <c r="B518" s="63">
        <v>58</v>
      </c>
      <c r="C518" s="57" t="s">
        <v>311</v>
      </c>
      <c r="D518" s="7"/>
      <c r="E518" s="7"/>
      <c r="F518" s="7"/>
      <c r="G518" s="7"/>
    </row>
    <row r="519" spans="1:7" ht="15" customHeight="1">
      <c r="A519" s="43"/>
      <c r="B519" s="63" t="s">
        <v>325</v>
      </c>
      <c r="C519" s="57" t="s">
        <v>293</v>
      </c>
      <c r="D519" s="7">
        <v>0</v>
      </c>
      <c r="E519" s="7">
        <v>0</v>
      </c>
      <c r="F519" s="7">
        <v>0</v>
      </c>
      <c r="G519" s="20">
        <v>3000</v>
      </c>
    </row>
    <row r="520" spans="1:7" ht="27.95" customHeight="1">
      <c r="A520" s="43" t="s">
        <v>3</v>
      </c>
      <c r="B520" s="63">
        <v>58</v>
      </c>
      <c r="C520" s="57" t="s">
        <v>311</v>
      </c>
      <c r="D520" s="6">
        <f>D519</f>
        <v>0</v>
      </c>
      <c r="E520" s="6">
        <f t="shared" ref="E520:G520" si="133">E519</f>
        <v>0</v>
      </c>
      <c r="F520" s="6">
        <f t="shared" si="133"/>
        <v>0</v>
      </c>
      <c r="G520" s="9">
        <f t="shared" si="133"/>
        <v>3000</v>
      </c>
    </row>
    <row r="521" spans="1:7" ht="11.1" customHeight="1">
      <c r="A521" s="43"/>
      <c r="B521" s="63"/>
      <c r="C521" s="57"/>
      <c r="D521" s="7"/>
      <c r="E521" s="7"/>
      <c r="F521" s="7"/>
      <c r="G521" s="7"/>
    </row>
    <row r="522" spans="1:7" ht="27.95" customHeight="1">
      <c r="A522" s="136"/>
      <c r="B522" s="163">
        <v>59</v>
      </c>
      <c r="C522" s="124" t="s">
        <v>312</v>
      </c>
      <c r="D522" s="7"/>
      <c r="E522" s="7"/>
      <c r="F522" s="7"/>
      <c r="G522" s="7"/>
    </row>
    <row r="523" spans="1:7" ht="15" customHeight="1">
      <c r="A523" s="136"/>
      <c r="B523" s="163" t="s">
        <v>326</v>
      </c>
      <c r="C523" s="124" t="s">
        <v>293</v>
      </c>
      <c r="D523" s="7">
        <v>0</v>
      </c>
      <c r="E523" s="7">
        <v>0</v>
      </c>
      <c r="F523" s="7">
        <v>0</v>
      </c>
      <c r="G523" s="20">
        <v>3000</v>
      </c>
    </row>
    <row r="524" spans="1:7" ht="27.95" customHeight="1">
      <c r="A524" s="83" t="s">
        <v>3</v>
      </c>
      <c r="B524" s="139">
        <v>59</v>
      </c>
      <c r="C524" s="69" t="s">
        <v>312</v>
      </c>
      <c r="D524" s="6">
        <f>D523</f>
        <v>0</v>
      </c>
      <c r="E524" s="6">
        <f t="shared" ref="E524:G524" si="134">E523</f>
        <v>0</v>
      </c>
      <c r="F524" s="6">
        <f t="shared" si="134"/>
        <v>0</v>
      </c>
      <c r="G524" s="9">
        <f t="shared" si="134"/>
        <v>3000</v>
      </c>
    </row>
    <row r="525" spans="1:7" ht="15" customHeight="1">
      <c r="A525" s="43"/>
      <c r="B525" s="63"/>
      <c r="C525" s="57"/>
      <c r="D525" s="7"/>
      <c r="E525" s="7"/>
      <c r="F525" s="7"/>
      <c r="G525" s="7"/>
    </row>
    <row r="526" spans="1:7">
      <c r="A526" s="43"/>
      <c r="B526" s="63">
        <v>60</v>
      </c>
      <c r="C526" s="57" t="s">
        <v>313</v>
      </c>
      <c r="D526" s="7"/>
      <c r="E526" s="7"/>
      <c r="F526" s="7"/>
      <c r="G526" s="7"/>
    </row>
    <row r="527" spans="1:7" ht="15" customHeight="1">
      <c r="A527" s="43"/>
      <c r="B527" s="63" t="s">
        <v>321</v>
      </c>
      <c r="C527" s="57" t="s">
        <v>293</v>
      </c>
      <c r="D527" s="7">
        <v>0</v>
      </c>
      <c r="E527" s="7">
        <v>0</v>
      </c>
      <c r="F527" s="7">
        <v>0</v>
      </c>
      <c r="G527" s="20">
        <v>2200</v>
      </c>
    </row>
    <row r="528" spans="1:7">
      <c r="A528" s="43" t="s">
        <v>3</v>
      </c>
      <c r="B528" s="63">
        <v>60</v>
      </c>
      <c r="C528" s="57" t="s">
        <v>313</v>
      </c>
      <c r="D528" s="6">
        <f>D527</f>
        <v>0</v>
      </c>
      <c r="E528" s="6">
        <f t="shared" ref="E528:G528" si="135">E527</f>
        <v>0</v>
      </c>
      <c r="F528" s="6">
        <f t="shared" si="135"/>
        <v>0</v>
      </c>
      <c r="G528" s="9">
        <f t="shared" si="135"/>
        <v>2200</v>
      </c>
    </row>
    <row r="529" spans="1:7" ht="15" customHeight="1">
      <c r="A529" s="43"/>
      <c r="B529" s="63"/>
      <c r="C529" s="57"/>
      <c r="D529" s="7"/>
      <c r="E529" s="7"/>
      <c r="F529" s="7"/>
      <c r="G529" s="7"/>
    </row>
    <row r="530" spans="1:7" ht="25.5">
      <c r="A530" s="43"/>
      <c r="B530" s="63">
        <v>61</v>
      </c>
      <c r="C530" s="57" t="s">
        <v>314</v>
      </c>
      <c r="D530" s="7"/>
      <c r="E530" s="7"/>
      <c r="F530" s="7"/>
      <c r="G530" s="7"/>
    </row>
    <row r="531" spans="1:7" ht="15" customHeight="1">
      <c r="A531" s="43"/>
      <c r="B531" s="63" t="s">
        <v>327</v>
      </c>
      <c r="C531" s="57" t="s">
        <v>293</v>
      </c>
      <c r="D531" s="7">
        <v>0</v>
      </c>
      <c r="E531" s="7">
        <v>0</v>
      </c>
      <c r="F531" s="7">
        <v>0</v>
      </c>
      <c r="G531" s="20">
        <v>2500</v>
      </c>
    </row>
    <row r="532" spans="1:7" ht="25.5">
      <c r="A532" s="43" t="s">
        <v>3</v>
      </c>
      <c r="B532" s="63">
        <v>61</v>
      </c>
      <c r="C532" s="57" t="s">
        <v>314</v>
      </c>
      <c r="D532" s="6">
        <f>D531</f>
        <v>0</v>
      </c>
      <c r="E532" s="6">
        <f t="shared" ref="E532:G532" si="136">E531</f>
        <v>0</v>
      </c>
      <c r="F532" s="6">
        <f t="shared" si="136"/>
        <v>0</v>
      </c>
      <c r="G532" s="9">
        <f t="shared" si="136"/>
        <v>2500</v>
      </c>
    </row>
    <row r="533" spans="1:7">
      <c r="A533" s="95" t="s">
        <v>3</v>
      </c>
      <c r="B533" s="99" t="s">
        <v>71</v>
      </c>
      <c r="C533" s="100" t="s">
        <v>26</v>
      </c>
      <c r="D533" s="11">
        <f t="shared" ref="D533:G533" si="137">D482+D492+D488+D496+D500+D504+D508+D512+D520+D516+D524+D528+D532</f>
        <v>0</v>
      </c>
      <c r="E533" s="11">
        <f t="shared" si="137"/>
        <v>0</v>
      </c>
      <c r="F533" s="11">
        <f t="shared" si="137"/>
        <v>0</v>
      </c>
      <c r="G533" s="20">
        <f t="shared" si="137"/>
        <v>108625</v>
      </c>
    </row>
    <row r="534" spans="1:7">
      <c r="A534" s="95"/>
      <c r="B534" s="63"/>
      <c r="C534" s="66"/>
      <c r="D534" s="21"/>
      <c r="E534" s="21"/>
      <c r="F534" s="21"/>
      <c r="G534" s="21"/>
    </row>
    <row r="535" spans="1:7" ht="14.85" customHeight="1">
      <c r="A535" s="57"/>
      <c r="B535" s="75">
        <v>0.78900000000000003</v>
      </c>
      <c r="C535" s="77" t="s">
        <v>202</v>
      </c>
      <c r="D535" s="8"/>
      <c r="E535" s="8"/>
      <c r="F535" s="8"/>
      <c r="G535" s="8"/>
    </row>
    <row r="536" spans="1:7" ht="15" customHeight="1">
      <c r="A536" s="43"/>
      <c r="B536" s="63">
        <v>39</v>
      </c>
      <c r="C536" s="57" t="s">
        <v>197</v>
      </c>
      <c r="D536" s="21"/>
      <c r="E536" s="21"/>
      <c r="F536" s="21"/>
      <c r="G536" s="21"/>
    </row>
    <row r="537" spans="1:7" ht="25.5">
      <c r="A537" s="43"/>
      <c r="B537" s="63">
        <v>50</v>
      </c>
      <c r="C537" s="66" t="s">
        <v>198</v>
      </c>
      <c r="D537" s="21"/>
      <c r="E537" s="21"/>
      <c r="F537" s="21"/>
      <c r="G537" s="21"/>
    </row>
    <row r="538" spans="1:7">
      <c r="A538" s="43"/>
      <c r="B538" s="63" t="s">
        <v>286</v>
      </c>
      <c r="C538" s="103" t="s">
        <v>287</v>
      </c>
      <c r="D538" s="7">
        <v>0</v>
      </c>
      <c r="E538" s="7">
        <v>0</v>
      </c>
      <c r="F538" s="7">
        <v>0</v>
      </c>
      <c r="G538" s="21">
        <v>2200</v>
      </c>
    </row>
    <row r="539" spans="1:7" ht="25.5">
      <c r="A539" s="43" t="s">
        <v>3</v>
      </c>
      <c r="B539" s="63">
        <v>50</v>
      </c>
      <c r="C539" s="66" t="s">
        <v>198</v>
      </c>
      <c r="D539" s="6">
        <f>D538</f>
        <v>0</v>
      </c>
      <c r="E539" s="6">
        <f t="shared" ref="E539:G539" si="138">E538</f>
        <v>0</v>
      </c>
      <c r="F539" s="6">
        <f t="shared" si="138"/>
        <v>0</v>
      </c>
      <c r="G539" s="9">
        <f t="shared" si="138"/>
        <v>2200</v>
      </c>
    </row>
    <row r="540" spans="1:7">
      <c r="A540" s="43"/>
      <c r="B540" s="63"/>
      <c r="C540" s="66"/>
      <c r="D540" s="21"/>
      <c r="E540" s="7"/>
      <c r="F540" s="7"/>
      <c r="G540" s="21"/>
    </row>
    <row r="541" spans="1:7" ht="25.5">
      <c r="A541" s="43"/>
      <c r="B541" s="63">
        <v>51</v>
      </c>
      <c r="C541" s="57" t="s">
        <v>199</v>
      </c>
      <c r="D541" s="21"/>
      <c r="E541" s="21"/>
      <c r="F541" s="21"/>
      <c r="G541" s="21"/>
    </row>
    <row r="542" spans="1:7">
      <c r="A542" s="43"/>
      <c r="B542" s="63" t="s">
        <v>289</v>
      </c>
      <c r="C542" s="103" t="s">
        <v>287</v>
      </c>
      <c r="D542" s="7">
        <v>0</v>
      </c>
      <c r="E542" s="7">
        <v>0</v>
      </c>
      <c r="F542" s="7">
        <v>0</v>
      </c>
      <c r="G542" s="21">
        <v>300</v>
      </c>
    </row>
    <row r="543" spans="1:7" ht="25.5">
      <c r="A543" s="43" t="s">
        <v>3</v>
      </c>
      <c r="B543" s="63">
        <v>51</v>
      </c>
      <c r="C543" s="57" t="s">
        <v>199</v>
      </c>
      <c r="D543" s="6">
        <f>D542</f>
        <v>0</v>
      </c>
      <c r="E543" s="6">
        <f t="shared" ref="E543:G543" si="139">E542</f>
        <v>0</v>
      </c>
      <c r="F543" s="6">
        <f t="shared" si="139"/>
        <v>0</v>
      </c>
      <c r="G543" s="9">
        <f t="shared" si="139"/>
        <v>300</v>
      </c>
    </row>
    <row r="544" spans="1:7" ht="15" customHeight="1">
      <c r="A544" s="43" t="s">
        <v>3</v>
      </c>
      <c r="B544" s="63">
        <v>39</v>
      </c>
      <c r="C544" s="57" t="s">
        <v>197</v>
      </c>
      <c r="D544" s="6">
        <f>D539+D543</f>
        <v>0</v>
      </c>
      <c r="E544" s="6">
        <f t="shared" ref="E544:G544" si="140">E539+E543</f>
        <v>0</v>
      </c>
      <c r="F544" s="6">
        <f t="shared" si="140"/>
        <v>0</v>
      </c>
      <c r="G544" s="9">
        <f t="shared" si="140"/>
        <v>2500</v>
      </c>
    </row>
    <row r="545" spans="1:7" ht="14.85" customHeight="1">
      <c r="A545" s="43" t="s">
        <v>3</v>
      </c>
      <c r="B545" s="75">
        <v>0.78900000000000003</v>
      </c>
      <c r="C545" s="77" t="s">
        <v>202</v>
      </c>
      <c r="D545" s="4">
        <f>D544</f>
        <v>0</v>
      </c>
      <c r="E545" s="4">
        <f t="shared" ref="E545:G545" si="141">E544</f>
        <v>0</v>
      </c>
      <c r="F545" s="4">
        <f t="shared" si="141"/>
        <v>0</v>
      </c>
      <c r="G545" s="15">
        <f t="shared" si="141"/>
        <v>2500</v>
      </c>
    </row>
    <row r="546" spans="1:7">
      <c r="A546" s="95"/>
      <c r="B546" s="63"/>
      <c r="C546" s="66"/>
      <c r="D546" s="21"/>
      <c r="E546" s="21"/>
      <c r="F546" s="21"/>
      <c r="G546" s="21"/>
    </row>
    <row r="547" spans="1:7" ht="14.85" customHeight="1">
      <c r="A547" s="57"/>
      <c r="B547" s="75">
        <v>0.79600000000000004</v>
      </c>
      <c r="C547" s="77" t="s">
        <v>203</v>
      </c>
      <c r="D547" s="8"/>
      <c r="E547" s="8"/>
      <c r="F547" s="8"/>
      <c r="G547" s="8"/>
    </row>
    <row r="548" spans="1:7" ht="15" customHeight="1">
      <c r="A548" s="43"/>
      <c r="B548" s="63">
        <v>39</v>
      </c>
      <c r="C548" s="57" t="s">
        <v>197</v>
      </c>
      <c r="D548" s="21"/>
      <c r="E548" s="21"/>
      <c r="F548" s="21"/>
      <c r="G548" s="21"/>
    </row>
    <row r="549" spans="1:7" ht="25.5">
      <c r="A549" s="43"/>
      <c r="B549" s="63">
        <v>50</v>
      </c>
      <c r="C549" s="66" t="s">
        <v>198</v>
      </c>
      <c r="D549" s="21"/>
      <c r="E549" s="21"/>
      <c r="F549" s="21"/>
      <c r="G549" s="21"/>
    </row>
    <row r="550" spans="1:7">
      <c r="A550" s="43"/>
      <c r="B550" s="63" t="s">
        <v>286</v>
      </c>
      <c r="C550" s="103" t="s">
        <v>287</v>
      </c>
      <c r="D550" s="7">
        <v>0</v>
      </c>
      <c r="E550" s="7">
        <v>0</v>
      </c>
      <c r="F550" s="7">
        <v>0</v>
      </c>
      <c r="G550" s="21">
        <v>18700</v>
      </c>
    </row>
    <row r="551" spans="1:7" ht="25.5">
      <c r="A551" s="43" t="s">
        <v>3</v>
      </c>
      <c r="B551" s="63">
        <v>50</v>
      </c>
      <c r="C551" s="66" t="s">
        <v>198</v>
      </c>
      <c r="D551" s="6">
        <f>D550</f>
        <v>0</v>
      </c>
      <c r="E551" s="6">
        <f t="shared" ref="E551:G551" si="142">E550</f>
        <v>0</v>
      </c>
      <c r="F551" s="6">
        <f t="shared" si="142"/>
        <v>0</v>
      </c>
      <c r="G551" s="9">
        <f t="shared" si="142"/>
        <v>18700</v>
      </c>
    </row>
    <row r="552" spans="1:7">
      <c r="A552" s="43"/>
      <c r="B552" s="63"/>
      <c r="C552" s="66"/>
      <c r="D552" s="21"/>
      <c r="E552" s="7"/>
      <c r="F552" s="7"/>
      <c r="G552" s="21"/>
    </row>
    <row r="553" spans="1:7" ht="15" customHeight="1">
      <c r="A553" s="43"/>
      <c r="B553" s="63">
        <v>51</v>
      </c>
      <c r="C553" s="157" t="s">
        <v>328</v>
      </c>
      <c r="D553" s="21"/>
      <c r="E553" s="21"/>
      <c r="F553" s="21"/>
      <c r="G553" s="21"/>
    </row>
    <row r="554" spans="1:7">
      <c r="A554" s="43"/>
      <c r="B554" s="63" t="s">
        <v>289</v>
      </c>
      <c r="C554" s="103" t="s">
        <v>287</v>
      </c>
      <c r="D554" s="7">
        <v>0</v>
      </c>
      <c r="E554" s="7">
        <v>0</v>
      </c>
      <c r="F554" s="7">
        <v>0</v>
      </c>
      <c r="G554" s="21">
        <v>2475</v>
      </c>
    </row>
    <row r="555" spans="1:7" ht="15" customHeight="1">
      <c r="A555" s="43" t="s">
        <v>3</v>
      </c>
      <c r="B555" s="63">
        <v>51</v>
      </c>
      <c r="C555" s="157" t="s">
        <v>328</v>
      </c>
      <c r="D555" s="6">
        <f>D554</f>
        <v>0</v>
      </c>
      <c r="E555" s="6">
        <f t="shared" ref="E555:G555" si="143">E554</f>
        <v>0</v>
      </c>
      <c r="F555" s="6">
        <f t="shared" si="143"/>
        <v>0</v>
      </c>
      <c r="G555" s="9">
        <f t="shared" si="143"/>
        <v>2475</v>
      </c>
    </row>
    <row r="556" spans="1:7" ht="15" customHeight="1">
      <c r="A556" s="43" t="s">
        <v>3</v>
      </c>
      <c r="B556" s="63">
        <v>39</v>
      </c>
      <c r="C556" s="57" t="s">
        <v>197</v>
      </c>
      <c r="D556" s="6">
        <f>D551+D555</f>
        <v>0</v>
      </c>
      <c r="E556" s="6">
        <f t="shared" ref="E556:G556" si="144">E551+E555</f>
        <v>0</v>
      </c>
      <c r="F556" s="6">
        <f t="shared" si="144"/>
        <v>0</v>
      </c>
      <c r="G556" s="9">
        <f t="shared" si="144"/>
        <v>21175</v>
      </c>
    </row>
    <row r="557" spans="1:7" ht="14.85" customHeight="1">
      <c r="A557" s="43" t="s">
        <v>3</v>
      </c>
      <c r="B557" s="75">
        <v>0.79600000000000004</v>
      </c>
      <c r="C557" s="77" t="s">
        <v>203</v>
      </c>
      <c r="D557" s="4">
        <f>D556</f>
        <v>0</v>
      </c>
      <c r="E557" s="4">
        <f t="shared" ref="E557:G557" si="145">E556</f>
        <v>0</v>
      </c>
      <c r="F557" s="4">
        <f t="shared" si="145"/>
        <v>0</v>
      </c>
      <c r="G557" s="15">
        <f t="shared" si="145"/>
        <v>21175</v>
      </c>
    </row>
    <row r="558" spans="1:7" ht="15" customHeight="1">
      <c r="A558" s="95" t="s">
        <v>3</v>
      </c>
      <c r="B558" s="96">
        <v>4515</v>
      </c>
      <c r="C558" s="97" t="s">
        <v>285</v>
      </c>
      <c r="D558" s="6">
        <f>D533+D545+D557</f>
        <v>0</v>
      </c>
      <c r="E558" s="6">
        <f t="shared" ref="E558:G558" si="146">E533+E545+E557</f>
        <v>0</v>
      </c>
      <c r="F558" s="6">
        <f t="shared" si="146"/>
        <v>0</v>
      </c>
      <c r="G558" s="9">
        <f t="shared" si="146"/>
        <v>132300</v>
      </c>
    </row>
    <row r="559" spans="1:7" ht="15" customHeight="1">
      <c r="A559" s="114" t="s">
        <v>3</v>
      </c>
      <c r="B559" s="115"/>
      <c r="C559" s="116" t="s">
        <v>159</v>
      </c>
      <c r="D559" s="9">
        <f t="shared" ref="D559:G559" si="147">D470+D558</f>
        <v>4018</v>
      </c>
      <c r="E559" s="9">
        <f t="shared" si="147"/>
        <v>500</v>
      </c>
      <c r="F559" s="9">
        <f t="shared" si="147"/>
        <v>500</v>
      </c>
      <c r="G559" s="9">
        <f t="shared" si="147"/>
        <v>132300</v>
      </c>
    </row>
    <row r="560" spans="1:7" ht="15" customHeight="1">
      <c r="A560" s="117" t="s">
        <v>3</v>
      </c>
      <c r="B560" s="118"/>
      <c r="C560" s="119" t="s">
        <v>1</v>
      </c>
      <c r="D560" s="15">
        <f t="shared" ref="D560:G560" si="148">D459+D559</f>
        <v>1804206</v>
      </c>
      <c r="E560" s="15">
        <f t="shared" si="148"/>
        <v>1803709</v>
      </c>
      <c r="F560" s="15">
        <f t="shared" si="148"/>
        <v>1769166</v>
      </c>
      <c r="G560" s="15">
        <f t="shared" si="148"/>
        <v>1980368</v>
      </c>
    </row>
    <row r="561" spans="1:7" ht="13.5">
      <c r="A561" s="41"/>
      <c r="B561" s="122"/>
      <c r="C561" s="123"/>
      <c r="D561" s="10"/>
      <c r="E561" s="10"/>
      <c r="F561" s="120"/>
      <c r="G561" s="121"/>
    </row>
    <row r="562" spans="1:7" s="175" customFormat="1" ht="27" customHeight="1">
      <c r="A562" s="140" t="s">
        <v>79</v>
      </c>
      <c r="B562" s="140">
        <v>2515</v>
      </c>
      <c r="C562" s="141" t="s">
        <v>80</v>
      </c>
      <c r="D562" s="142">
        <v>24</v>
      </c>
      <c r="E562" s="143">
        <v>0</v>
      </c>
      <c r="F562" s="143">
        <v>0</v>
      </c>
      <c r="G562" s="143">
        <v>0</v>
      </c>
    </row>
  </sheetData>
  <autoFilter ref="A17:G562"/>
  <mergeCells count="5">
    <mergeCell ref="A1:G1"/>
    <mergeCell ref="A9:G9"/>
    <mergeCell ref="A2:G2"/>
    <mergeCell ref="E7:G7"/>
    <mergeCell ref="E6:G6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64" fitToHeight="14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1" manualBreakCount="11">
    <brk id="48" max="11" man="1"/>
    <brk id="94" max="11" man="1"/>
    <brk id="140" max="11" man="1"/>
    <brk id="267" max="11" man="1"/>
    <brk id="311" max="11" man="1"/>
    <brk id="356" max="11" man="1"/>
    <brk id="393" max="11" man="1"/>
    <brk id="426" max="11" man="1"/>
    <brk id="457" max="11" man="1"/>
    <brk id="493" max="11" man="1"/>
    <brk id="52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dem43</vt:lpstr>
      <vt:lpstr>'dem43'!compen</vt:lpstr>
      <vt:lpstr>'dem43'!election</vt:lpstr>
      <vt:lpstr>'dem43'!ordp</vt:lpstr>
      <vt:lpstr>'dem43'!Print_Area</vt:lpstr>
      <vt:lpstr>'dem43'!Print_Titles</vt:lpstr>
      <vt:lpstr>'dem43'!Voted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2026-07-19T03:49:47Z</cp:lastPrinted>
  <dcterms:created xsi:type="dcterms:W3CDTF">2004-06-02T16:25:44Z</dcterms:created>
  <dcterms:modified xsi:type="dcterms:W3CDTF">2026-08-03T06:17:34Z</dcterms:modified>
</cp:coreProperties>
</file>