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codeName="ThisWorkbook" defaultThemeVersion="124226"/>
  <bookViews>
    <workbookView xWindow="14400" yWindow="-15" windowWidth="14445" windowHeight="12165"/>
  </bookViews>
  <sheets>
    <sheet name="Dem46" sheetId="1" r:id="rId1"/>
    <sheet name="summary" sheetId="3" r:id="rId2"/>
    <sheet name="Sheet1" sheetId="4" r:id="rId3"/>
  </sheets>
  <externalReferences>
    <externalReference r:id="rId4"/>
    <externalReference r:id="rId5"/>
  </externalReferences>
  <definedNames>
    <definedName name="__123Graph_D" hidden="1">[1]dem18!#REF!</definedName>
    <definedName name="_xlnm._FilterDatabase" localSheetId="0" hidden="1">'Dem46'!$A$14:$G$339</definedName>
    <definedName name="_xlnm._FilterDatabase" localSheetId="1" hidden="1">summary!$A$4:$T$48</definedName>
    <definedName name="capwater" localSheetId="0">'Dem46'!#REF!</definedName>
    <definedName name="compen" localSheetId="0">'Dem46'!$D$258:$G$258</definedName>
    <definedName name="content" localSheetId="0">'Dem46'!$C$8:$F$8</definedName>
    <definedName name="housing">#REF!</definedName>
    <definedName name="housingcap">#REF!</definedName>
    <definedName name="justice">#REF!</definedName>
    <definedName name="justicerec">[2]dem21!$E$128:$L$128</definedName>
    <definedName name="lr">#REF!</definedName>
    <definedName name="lrrec">#REF!</definedName>
    <definedName name="nc">#REF!</definedName>
    <definedName name="ncfund">#REF!</definedName>
    <definedName name="ncrec">#REF!</definedName>
    <definedName name="ncrec1">#REF!</definedName>
    <definedName name="np">#REF!</definedName>
    <definedName name="Nutrition">#REF!</definedName>
    <definedName name="oges">#REF!</definedName>
    <definedName name="otd" localSheetId="0">'Dem46'!#REF!</definedName>
    <definedName name="_xlnm.Print_Area" localSheetId="0">'Dem46'!$A$1:$G$260</definedName>
    <definedName name="_xlnm.Print_Titles" localSheetId="0">'Dem46'!$11:$14</definedName>
    <definedName name="_xlnm.Print_Titles" localSheetId="1">summary!$3:$4</definedName>
    <definedName name="public" localSheetId="0">'Dem46'!#REF!</definedName>
    <definedName name="revise" localSheetId="0">'Dem46'!#REF!</definedName>
    <definedName name="roads" localSheetId="0">'Dem46'!#REF!</definedName>
    <definedName name="summary" localSheetId="0">'Dem46'!#REF!</definedName>
    <definedName name="symmary" localSheetId="0">'Dem46'!#REF!</definedName>
    <definedName name="urban" localSheetId="0">'Dem46'!#REF!</definedName>
    <definedName name="water" localSheetId="0">'Dem46'!#REF!</definedName>
  </definedNames>
  <calcPr calcId="125725"/>
</workbook>
</file>

<file path=xl/calcChain.xml><?xml version="1.0" encoding="utf-8"?>
<calcChain xmlns="http://schemas.openxmlformats.org/spreadsheetml/2006/main">
  <c r="H47" i="3"/>
  <c r="S46"/>
  <c r="T46" s="1"/>
  <c r="R45"/>
  <c r="R47" s="1"/>
  <c r="Q44"/>
  <c r="T44" s="1"/>
  <c r="T6"/>
  <c r="T7"/>
  <c r="T8"/>
  <c r="T9"/>
  <c r="T10"/>
  <c r="T11"/>
  <c r="T12"/>
  <c r="T13"/>
  <c r="T14"/>
  <c r="T15"/>
  <c r="T16"/>
  <c r="T17"/>
  <c r="T19"/>
  <c r="T29"/>
  <c r="T31"/>
  <c r="T37"/>
  <c r="T41"/>
  <c r="T42"/>
  <c r="P43"/>
  <c r="T43" s="1"/>
  <c r="O42"/>
  <c r="M41"/>
  <c r="L40"/>
  <c r="T40" s="1"/>
  <c r="N39"/>
  <c r="T39" s="1"/>
  <c r="I38"/>
  <c r="T38" s="1"/>
  <c r="K37"/>
  <c r="J36"/>
  <c r="T36" s="1"/>
  <c r="H35"/>
  <c r="T35" s="1"/>
  <c r="P34"/>
  <c r="O33"/>
  <c r="T33" s="1"/>
  <c r="M32"/>
  <c r="T32" s="1"/>
  <c r="L31"/>
  <c r="N30"/>
  <c r="T30" s="1"/>
  <c r="I29"/>
  <c r="K28"/>
  <c r="T28" s="1"/>
  <c r="J27"/>
  <c r="T27" s="1"/>
  <c r="H26"/>
  <c r="T26" s="1"/>
  <c r="P25"/>
  <c r="T25" s="1"/>
  <c r="O24"/>
  <c r="O47" s="1"/>
  <c r="M23"/>
  <c r="T23" s="1"/>
  <c r="L22"/>
  <c r="T22" s="1"/>
  <c r="N21"/>
  <c r="N47" s="1"/>
  <c r="I20"/>
  <c r="T20" s="1"/>
  <c r="K19"/>
  <c r="K47" s="1"/>
  <c r="J18"/>
  <c r="T18" s="1"/>
  <c r="K6"/>
  <c r="J5"/>
  <c r="T5" s="1"/>
  <c r="G241" i="1"/>
  <c r="G237"/>
  <c r="G233"/>
  <c r="G229"/>
  <c r="G225"/>
  <c r="G221"/>
  <c r="G217"/>
  <c r="G213"/>
  <c r="G209"/>
  <c r="G205"/>
  <c r="G201"/>
  <c r="G197"/>
  <c r="G193"/>
  <c r="G189"/>
  <c r="G185"/>
  <c r="G181"/>
  <c r="G177"/>
  <c r="G173"/>
  <c r="G169"/>
  <c r="G165"/>
  <c r="G161"/>
  <c r="G157"/>
  <c r="G153"/>
  <c r="G149"/>
  <c r="G145"/>
  <c r="G141"/>
  <c r="G65"/>
  <c r="G61"/>
  <c r="G57"/>
  <c r="G53"/>
  <c r="G49"/>
  <c r="G45"/>
  <c r="G41"/>
  <c r="G37"/>
  <c r="G28"/>
  <c r="G24"/>
  <c r="E137"/>
  <c r="F137"/>
  <c r="F241"/>
  <c r="E241"/>
  <c r="D241"/>
  <c r="F237"/>
  <c r="E237"/>
  <c r="D237"/>
  <c r="F233"/>
  <c r="E233"/>
  <c r="D233"/>
  <c r="F229"/>
  <c r="E229"/>
  <c r="D229"/>
  <c r="F225"/>
  <c r="E225"/>
  <c r="D225"/>
  <c r="F221"/>
  <c r="E221"/>
  <c r="D221"/>
  <c r="F217"/>
  <c r="E217"/>
  <c r="D217"/>
  <c r="F213"/>
  <c r="E213"/>
  <c r="D213"/>
  <c r="F209"/>
  <c r="E209"/>
  <c r="D209"/>
  <c r="F205"/>
  <c r="E205"/>
  <c r="D205"/>
  <c r="F201"/>
  <c r="E201"/>
  <c r="D201"/>
  <c r="F197"/>
  <c r="E197"/>
  <c r="D197"/>
  <c r="F193"/>
  <c r="E193"/>
  <c r="D193"/>
  <c r="F189"/>
  <c r="E189"/>
  <c r="D189"/>
  <c r="F185"/>
  <c r="E185"/>
  <c r="D185"/>
  <c r="F181"/>
  <c r="E181"/>
  <c r="D181"/>
  <c r="F177"/>
  <c r="E177"/>
  <c r="D177"/>
  <c r="F173"/>
  <c r="E173"/>
  <c r="D173"/>
  <c r="F169"/>
  <c r="E169"/>
  <c r="D169"/>
  <c r="F165"/>
  <c r="E165"/>
  <c r="D165"/>
  <c r="F161"/>
  <c r="E161"/>
  <c r="D161"/>
  <c r="F157"/>
  <c r="E157"/>
  <c r="D157"/>
  <c r="F153"/>
  <c r="E153"/>
  <c r="D153"/>
  <c r="F141"/>
  <c r="E141"/>
  <c r="D141"/>
  <c r="F149"/>
  <c r="E149"/>
  <c r="D149"/>
  <c r="F145"/>
  <c r="E145"/>
  <c r="D145"/>
  <c r="D137"/>
  <c r="F28"/>
  <c r="E28"/>
  <c r="D28"/>
  <c r="F24"/>
  <c r="E24"/>
  <c r="D24"/>
  <c r="E20"/>
  <c r="F20"/>
  <c r="D20"/>
  <c r="G20"/>
  <c r="E123"/>
  <c r="F123"/>
  <c r="D123"/>
  <c r="E133"/>
  <c r="F133"/>
  <c r="D133"/>
  <c r="E113"/>
  <c r="F113"/>
  <c r="D113"/>
  <c r="F65"/>
  <c r="E65"/>
  <c r="D65"/>
  <c r="F61"/>
  <c r="E61"/>
  <c r="D61"/>
  <c r="F57"/>
  <c r="E57"/>
  <c r="D57"/>
  <c r="F53"/>
  <c r="E53"/>
  <c r="D53"/>
  <c r="F49"/>
  <c r="E49"/>
  <c r="D49"/>
  <c r="F45"/>
  <c r="E45"/>
  <c r="D45"/>
  <c r="F41"/>
  <c r="E41"/>
  <c r="D41"/>
  <c r="F37"/>
  <c r="E37"/>
  <c r="D37"/>
  <c r="F33"/>
  <c r="E33"/>
  <c r="D33"/>
  <c r="I47" i="3" l="1"/>
  <c r="P47"/>
  <c r="E242" i="1"/>
  <c r="D242"/>
  <c r="F242"/>
  <c r="T21" i="3"/>
  <c r="T34"/>
  <c r="M47"/>
  <c r="T24"/>
  <c r="Q47"/>
  <c r="J47"/>
  <c r="L47"/>
  <c r="S47"/>
  <c r="T45"/>
  <c r="G33" i="1"/>
  <c r="G66" s="1"/>
  <c r="G137"/>
  <c r="E66"/>
  <c r="F66"/>
  <c r="D66"/>
  <c r="F251"/>
  <c r="F247"/>
  <c r="F96"/>
  <c r="F256"/>
  <c r="E256"/>
  <c r="D256"/>
  <c r="E251"/>
  <c r="D251"/>
  <c r="E247"/>
  <c r="D247"/>
  <c r="F102"/>
  <c r="E102"/>
  <c r="D102"/>
  <c r="E96"/>
  <c r="D96"/>
  <c r="F86"/>
  <c r="E86"/>
  <c r="D86"/>
  <c r="F76"/>
  <c r="E76"/>
  <c r="D76"/>
  <c r="F70"/>
  <c r="E70"/>
  <c r="D70"/>
  <c r="G256"/>
  <c r="G251"/>
  <c r="G247"/>
  <c r="E257" l="1"/>
  <c r="T47" i="3"/>
  <c r="G113" i="1"/>
  <c r="G133"/>
  <c r="G123"/>
  <c r="E252"/>
  <c r="D252"/>
  <c r="D257" s="1"/>
  <c r="F252"/>
  <c r="F257" s="1"/>
  <c r="G252"/>
  <c r="G242" l="1"/>
  <c r="F258"/>
  <c r="F259" s="1"/>
  <c r="F260" s="1"/>
  <c r="E258"/>
  <c r="E259" s="1"/>
  <c r="E260" s="1"/>
  <c r="D258"/>
  <c r="D259" s="1"/>
  <c r="D260" s="1"/>
  <c r="G70" l="1"/>
  <c r="G76" l="1"/>
  <c r="G96"/>
  <c r="G86"/>
  <c r="G102"/>
  <c r="G257" l="1"/>
  <c r="G258" s="1"/>
  <c r="G259" s="1"/>
  <c r="G260" l="1"/>
  <c r="D8"/>
  <c r="B11" i="4" l="1"/>
  <c r="C7" s="1"/>
  <c r="C10" l="1"/>
  <c r="C8"/>
  <c r="C5"/>
  <c r="C9"/>
  <c r="C4"/>
  <c r="C6"/>
  <c r="C11" l="1"/>
  <c r="F8" i="1" l="1"/>
</calcChain>
</file>

<file path=xl/sharedStrings.xml><?xml version="1.0" encoding="utf-8"?>
<sst xmlns="http://schemas.openxmlformats.org/spreadsheetml/2006/main" count="486" uniqueCount="222">
  <si>
    <t>Revenue</t>
  </si>
  <si>
    <t>Capital</t>
  </si>
  <si>
    <t>Total</t>
  </si>
  <si>
    <t>Voted</t>
  </si>
  <si>
    <t>II. Details of the estimates and the heads under which this grant will be accounted for:</t>
  </si>
  <si>
    <t>Major /Sub-Major/Minor/Sub/Detailed Heads</t>
  </si>
  <si>
    <t>REVENUE SECTION</t>
  </si>
  <si>
    <t>M.H.</t>
  </si>
  <si>
    <t>Gangtok Municipal Corporation</t>
  </si>
  <si>
    <t>Namchi Municipal Council</t>
  </si>
  <si>
    <t>Singtam Nagar Panchayat</t>
  </si>
  <si>
    <t>Rangpo Nagar Panchayat</t>
  </si>
  <si>
    <t>Gyalshing Nagar Panchayat</t>
  </si>
  <si>
    <t>Mangan Nagar Panchayat</t>
  </si>
  <si>
    <t>Compensation and Assignments to Local Bodies and Panchayati Raj Institutions</t>
  </si>
  <si>
    <t>Other Miscellaneous Compensations and Assignments</t>
  </si>
  <si>
    <t>TOTAL</t>
  </si>
  <si>
    <t>MH</t>
  </si>
  <si>
    <t>SMH</t>
  </si>
  <si>
    <t>SH</t>
  </si>
  <si>
    <t>DH</t>
  </si>
  <si>
    <t>OH</t>
  </si>
  <si>
    <t>00</t>
  </si>
  <si>
    <t>MH-Major Head, SMH- Sub Major Head, MH-Minor Head, SH-Sub-Head, DH-Detailed Head, OH-Object Head</t>
  </si>
  <si>
    <t>D. Grants-In-Aid and Contributions</t>
  </si>
  <si>
    <t>(In Thousands of Rupees)</t>
  </si>
  <si>
    <t>Sl. No.</t>
  </si>
  <si>
    <t xml:space="preserve">STATEMENT SHOWING HEADWISE TRANSFER OF FUND UNDER MUNICIPAL CORPORATION, COUNCIL 
AND NAGAR PANCHAYAT </t>
  </si>
  <si>
    <t>93.00.72</t>
  </si>
  <si>
    <t>93.00.77</t>
  </si>
  <si>
    <t>ANNEXURE - III</t>
  </si>
  <si>
    <t>Grant-in-aid (Salary) to Municipalities</t>
  </si>
  <si>
    <t>93.00.73</t>
  </si>
  <si>
    <t>Nayabazar Jorethang Municipal Council</t>
  </si>
  <si>
    <t>Grant recommendation by 15th Finance Commission</t>
  </si>
  <si>
    <t>92.00.71</t>
  </si>
  <si>
    <t>92.00.72</t>
  </si>
  <si>
    <t>92.00.73</t>
  </si>
  <si>
    <t>92.00.74</t>
  </si>
  <si>
    <t>92.00.75</t>
  </si>
  <si>
    <t>92.00.76</t>
  </si>
  <si>
    <t>92.00.77</t>
  </si>
  <si>
    <t>Share of Net Proceeds assigned under 5th State Finance Commission</t>
  </si>
  <si>
    <t>91.00.71</t>
  </si>
  <si>
    <t>91.00.72</t>
  </si>
  <si>
    <t>91.00.73</t>
  </si>
  <si>
    <t>91.00.74</t>
  </si>
  <si>
    <t>91.00.75</t>
  </si>
  <si>
    <t>91.00.76</t>
  </si>
  <si>
    <t>91.00.77</t>
  </si>
  <si>
    <t>89</t>
  </si>
  <si>
    <t>State Level Capacity Building Fund recommended under 5th State Finance Commission</t>
  </si>
  <si>
    <t>89.00.71</t>
  </si>
  <si>
    <t>State Capacity Building Fund</t>
  </si>
  <si>
    <t>90</t>
  </si>
  <si>
    <t>Special Incentive Grant recommended under 5th State Finance Commission</t>
  </si>
  <si>
    <t>90.00.71</t>
  </si>
  <si>
    <t>90.00.72</t>
  </si>
  <si>
    <t>90.00.73</t>
  </si>
  <si>
    <t>Gyalshing Municipal Council</t>
  </si>
  <si>
    <t>Jorethang Municipal Council</t>
  </si>
  <si>
    <t>Name of ULB</t>
  </si>
  <si>
    <t>Mangan Nahar Panchayat</t>
  </si>
  <si>
    <t>2020-21</t>
  </si>
  <si>
    <t>Percentage</t>
  </si>
  <si>
    <t>Rs in Lakh</t>
  </si>
  <si>
    <t>Year-wise Distribution of 4.5% of Net Own Tax Revenue to individual ULBs for the period 2020-25( Ref Annex 5.6 of the 5th SFC Report)</t>
  </si>
  <si>
    <t xml:space="preserve"> DEMAND NO. 46</t>
  </si>
  <si>
    <t xml:space="preserve"> MUNICIPAL AFFAIRS</t>
  </si>
  <si>
    <t>Actuals</t>
  </si>
  <si>
    <t>Budget 
Estimate</t>
  </si>
  <si>
    <t>2024-25</t>
  </si>
  <si>
    <t xml:space="preserve"> Revised 
Estimate</t>
  </si>
  <si>
    <t>2025-26</t>
  </si>
  <si>
    <t>Share of Net Proceeds assigned under 6th State Finance Commission</t>
  </si>
  <si>
    <t>Basic Grant as recommended by 6th SFC</t>
  </si>
  <si>
    <t>94.61.71</t>
  </si>
  <si>
    <t>94.61.72</t>
  </si>
  <si>
    <t>94.61.73</t>
  </si>
  <si>
    <t>94.61.74</t>
  </si>
  <si>
    <t>94.61.75</t>
  </si>
  <si>
    <t>94.61.76</t>
  </si>
  <si>
    <t>94.61.77</t>
  </si>
  <si>
    <t>Performance Grant as recommended by 6th SFC</t>
  </si>
  <si>
    <t>94.62.71</t>
  </si>
  <si>
    <t>94.62.72</t>
  </si>
  <si>
    <t>94.62.73</t>
  </si>
  <si>
    <t>94.62.74</t>
  </si>
  <si>
    <t>94.62.75</t>
  </si>
  <si>
    <t>94.62.76</t>
  </si>
  <si>
    <t>94.62.77</t>
  </si>
  <si>
    <t>Enabling Grant recommended by the 6th SFC</t>
  </si>
  <si>
    <t>95.63.31</t>
  </si>
  <si>
    <t>Digitization Grant for IT Infrastructure to be managed by the Directorate of Municipalities</t>
  </si>
  <si>
    <t>Other Office Infrastructure including Office Furniture to be managed by tthe Directorate of Municipalities</t>
  </si>
  <si>
    <t>State Capacity Building Fund as recommended under 6th State Finance Commission</t>
  </si>
  <si>
    <t>Other Revenue Expenditure</t>
  </si>
  <si>
    <t>96.00.49</t>
  </si>
  <si>
    <t>94.63.71</t>
  </si>
  <si>
    <t>94.63.72</t>
  </si>
  <si>
    <t>94.63.73</t>
  </si>
  <si>
    <t>94.63.74</t>
  </si>
  <si>
    <t>94.63.75</t>
  </si>
  <si>
    <t>94.63.76</t>
  </si>
  <si>
    <t>94.63.77</t>
  </si>
  <si>
    <t>Minimum Assured Grant to Urban Local Bodies by 6th SFC</t>
  </si>
  <si>
    <t>95.64.31</t>
  </si>
  <si>
    <t>Jorethang Naya Bazar Nagar Panchayat</t>
  </si>
  <si>
    <t>2026-27</t>
  </si>
  <si>
    <t>I. Estimate of the amount required in the year ending 31st March, 2027 to defray the charges in respect of Municipal Affairs</t>
  </si>
  <si>
    <t>Basic Grant recommendation by 16th Finance Commission</t>
  </si>
  <si>
    <t>Pakyong Nagar Panchayat</t>
  </si>
  <si>
    <t>Soreng Nagar Panchayat</t>
  </si>
  <si>
    <t>85.00.36</t>
  </si>
  <si>
    <t>Grants in Aid Salary</t>
  </si>
  <si>
    <t>86.00.36</t>
  </si>
  <si>
    <t>87.00.36</t>
  </si>
  <si>
    <t>Singtam Municipal Corporation</t>
  </si>
  <si>
    <t>Mangan Municipal Corporation</t>
  </si>
  <si>
    <t>Rangpo Municipal Corporation</t>
  </si>
  <si>
    <t>88.50.31</t>
  </si>
  <si>
    <t>Grant in Aid General</t>
  </si>
  <si>
    <t>88.51.31</t>
  </si>
  <si>
    <t>88.52.31</t>
  </si>
  <si>
    <t>88.53.31</t>
  </si>
  <si>
    <t>88.54.31</t>
  </si>
  <si>
    <t>88.55.31</t>
  </si>
  <si>
    <t>88.56.31</t>
  </si>
  <si>
    <t>88.57.31</t>
  </si>
  <si>
    <t>88.58.31</t>
  </si>
  <si>
    <t>94.64.31</t>
  </si>
  <si>
    <t>94.65.31</t>
  </si>
  <si>
    <t>94.66.31</t>
  </si>
  <si>
    <t>94.67.31</t>
  </si>
  <si>
    <t>94.68.31</t>
  </si>
  <si>
    <t>94.69.31</t>
  </si>
  <si>
    <t>94.70.31</t>
  </si>
  <si>
    <t>94.71.31</t>
  </si>
  <si>
    <t>94.72.31</t>
  </si>
  <si>
    <t>94.73.31</t>
  </si>
  <si>
    <t>94.74.31</t>
  </si>
  <si>
    <t>94.75.31</t>
  </si>
  <si>
    <t>94.76.31</t>
  </si>
  <si>
    <t>94.77.31</t>
  </si>
  <si>
    <t>94.78.31</t>
  </si>
  <si>
    <t>94.79.31</t>
  </si>
  <si>
    <t>94.80.31</t>
  </si>
  <si>
    <t>94.81.31</t>
  </si>
  <si>
    <t>94.82.31</t>
  </si>
  <si>
    <t>94.83.31</t>
  </si>
  <si>
    <t>94.84.31</t>
  </si>
  <si>
    <t>Basic Grant - Gangtok Municipal Corporation</t>
  </si>
  <si>
    <t>Basic Grant - Singtam Nagar Panchayat</t>
  </si>
  <si>
    <t>Basic Grant - Rangpo Nagar Panchayat</t>
  </si>
  <si>
    <t>Basic Grant - Namchi Municipal Council</t>
  </si>
  <si>
    <t>Basic Grant - Jorethang Naya Bazar Nagar Panchayat</t>
  </si>
  <si>
    <t>Basic Grant - Gyalshing Nagar Panchayat</t>
  </si>
  <si>
    <t>Basic Grant - Mangan Nagar Panchayat</t>
  </si>
  <si>
    <t>Basic Grant- Pakyong Nagar Panchayat</t>
  </si>
  <si>
    <t>Basic Grant - Soreng Nagar Panchayat</t>
  </si>
  <si>
    <t>Performance Grant - Gangtok Municipal Corporation</t>
  </si>
  <si>
    <t>Performance Grant- Singtam Nagar Panchayat</t>
  </si>
  <si>
    <t>Performance Grant - Rangpo Nagar Panchayat</t>
  </si>
  <si>
    <t>Performance Grant - Namchi Municipal Council</t>
  </si>
  <si>
    <t>Performance Grant - Jorethang Naya Bazar Nagar Panchayat</t>
  </si>
  <si>
    <t>Performance Grant- Gyalshing Nagar Panchayat</t>
  </si>
  <si>
    <t>Performance Grant - Mangan Nagar Panchayat</t>
  </si>
  <si>
    <t>Performance Grant- Pakyong Nagar Panchayat</t>
  </si>
  <si>
    <t>Performance Grant - Soreng Nagar Panchayat</t>
  </si>
  <si>
    <t>Minimum Assured Grant to Urban Local Bodies- Gangtok Municipal Corporation</t>
  </si>
  <si>
    <t>Minimum Assured Grant to Urban Local Bodies- Singtam Nagar Panchayat</t>
  </si>
  <si>
    <t>Minimum Assured Grant to Urban Local Bodies- Rangpo Nagar Panchayat</t>
  </si>
  <si>
    <t>Minimum Assured Grant to Urban Local Bodies- Namchi Municipal Council</t>
  </si>
  <si>
    <t>Minimum Assured Grant to Urban Local Bodies- Jorethang Naya Bazar Nagar Panchayat</t>
  </si>
  <si>
    <t>Minimum Assured Grant to Urban Local Bodies- Gyalshing Nagar Panchayat</t>
  </si>
  <si>
    <t>Minimum Assured Grant to Urban Local Bodies - Mangan Nagar Panchayat</t>
  </si>
  <si>
    <t>Minimum Assured Grant to Urban Local Bodies-Pakyong Nagar Panchayat</t>
  </si>
  <si>
    <t>94.85.31</t>
  </si>
  <si>
    <t>94.86.31</t>
  </si>
  <si>
    <t>94.87.31</t>
  </si>
  <si>
    <t>94.88.31</t>
  </si>
  <si>
    <t>94.89.31</t>
  </si>
  <si>
    <t>94.90.31</t>
  </si>
  <si>
    <t>Minimum Assured Grant to Urban Local Bodies- Soreng Nagar Panchayat</t>
  </si>
  <si>
    <t>Financial Year 2026-27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</si>
  <si>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</si>
  <si>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</si>
  <si>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</si>
  <si>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</si>
  <si>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</si>
  <si>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</si>
  <si>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</si>
  <si>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</si>
  <si>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</si>
  <si>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</si>
  <si>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</si>
  <si>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</si>
  <si>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</si>
  <si>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</si>
  <si>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</si>
  <si>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</si>
  <si>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</si>
  <si>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</si>
  <si>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</si>
  <si>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</si>
  <si>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</si>
  <si>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</si>
  <si>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</si>
  <si>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</si>
  <si>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</si>
  <si>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</si>
  <si>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</si>
  <si>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</si>
  <si>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</si>
  <si>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</si>
  <si>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</si>
  <si>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</si>
  <si>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</si>
  <si>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</si>
  <si>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63</t>
  </si>
  <si>
    <t>Digitization Grant</t>
  </si>
  <si>
    <t>Office Infrastructure</t>
  </si>
</sst>
</file>

<file path=xl/styles.xml><?xml version="1.0" encoding="utf-8"?>
<styleSheet xmlns="http://schemas.openxmlformats.org/spreadsheetml/2006/main">
  <numFmts count="3">
    <numFmt numFmtId="43" formatCode="_ * #,##0.00_ ;_ * \-#,##0.00_ ;_ * &quot;-&quot;??_ ;_ @_ "/>
    <numFmt numFmtId="164" formatCode="0_)"/>
    <numFmt numFmtId="167" formatCode="00.#00"/>
  </numFmts>
  <fonts count="32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Courier"/>
      <family val="3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Arial"/>
      <family val="2"/>
    </font>
    <font>
      <b/>
      <sz val="9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6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Alignment="0"/>
    <xf numFmtId="0" fontId="16" fillId="23" borderId="7" applyNumberFormat="0" applyFont="0" applyAlignment="0" applyProtection="0"/>
    <xf numFmtId="0" fontId="17" fillId="20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15" fillId="0" borderId="0"/>
  </cellStyleXfs>
  <cellXfs count="147">
    <xf numFmtId="0" fontId="0" fillId="0" borderId="0" xfId="0"/>
    <xf numFmtId="0" fontId="24" fillId="0" borderId="10" xfId="46" applyFont="1" applyBorder="1" applyAlignment="1">
      <alignment horizontal="right"/>
    </xf>
    <xf numFmtId="0" fontId="22" fillId="0" borderId="0" xfId="0" applyFont="1"/>
    <xf numFmtId="0" fontId="28" fillId="0" borderId="11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49" fontId="29" fillId="0" borderId="11" xfId="0" applyNumberFormat="1" applyFont="1" applyBorder="1" applyAlignment="1">
      <alignment horizontal="center" vertical="center"/>
    </xf>
    <xf numFmtId="49" fontId="29" fillId="0" borderId="11" xfId="0" applyNumberFormat="1" applyFont="1" applyBorder="1" applyAlignment="1">
      <alignment horizontal="center" vertical="center" wrapText="1"/>
    </xf>
    <xf numFmtId="43" fontId="23" fillId="0" borderId="0" xfId="28" applyFont="1" applyFill="1" applyAlignment="1" applyProtection="1">
      <alignment horizontal="center"/>
    </xf>
    <xf numFmtId="43" fontId="22" fillId="0" borderId="0" xfId="28" applyFont="1" applyFill="1"/>
    <xf numFmtId="43" fontId="22" fillId="0" borderId="0" xfId="28" applyFont="1" applyFill="1" applyAlignment="1">
      <alignment horizontal="right" wrapText="1"/>
    </xf>
    <xf numFmtId="43" fontId="22" fillId="0" borderId="13" xfId="28" applyFont="1" applyFill="1" applyBorder="1" applyAlignment="1">
      <alignment horizontal="right" wrapText="1"/>
    </xf>
    <xf numFmtId="43" fontId="22" fillId="0" borderId="0" xfId="28" applyFont="1" applyFill="1" applyBorder="1" applyAlignment="1">
      <alignment horizontal="right" wrapText="1"/>
    </xf>
    <xf numFmtId="43" fontId="22" fillId="0" borderId="10" xfId="28" applyFont="1" applyFill="1" applyBorder="1" applyAlignment="1">
      <alignment horizontal="right" wrapText="1"/>
    </xf>
    <xf numFmtId="0" fontId="22" fillId="0" borderId="10" xfId="28" applyNumberFormat="1" applyFont="1" applyFill="1" applyBorder="1" applyAlignment="1">
      <alignment horizontal="right" wrapText="1"/>
    </xf>
    <xf numFmtId="0" fontId="22" fillId="0" borderId="13" xfId="28" applyNumberFormat="1" applyFont="1" applyFill="1" applyBorder="1" applyAlignment="1">
      <alignment horizontal="right" wrapText="1"/>
    </xf>
    <xf numFmtId="0" fontId="22" fillId="0" borderId="13" xfId="28" applyNumberFormat="1" applyFont="1" applyFill="1" applyBorder="1" applyAlignment="1" applyProtection="1">
      <alignment horizontal="right" wrapText="1"/>
    </xf>
    <xf numFmtId="0" fontId="22" fillId="0" borderId="0" xfId="0" applyFont="1" applyAlignment="1">
      <alignment horizontal="center"/>
    </xf>
    <xf numFmtId="43" fontId="29" fillId="0" borderId="11" xfId="28" applyFont="1" applyFill="1" applyBorder="1" applyAlignment="1">
      <alignment horizontal="right" vertical="center" wrapText="1"/>
    </xf>
    <xf numFmtId="0" fontId="23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2" fillId="0" borderId="0" xfId="0" applyFont="1" applyAlignment="1">
      <alignment horizontal="left"/>
    </xf>
    <xf numFmtId="1" fontId="28" fillId="0" borderId="11" xfId="0" applyNumberFormat="1" applyFont="1" applyBorder="1" applyAlignment="1">
      <alignment horizontal="right" vertical="center" wrapText="1"/>
    </xf>
    <xf numFmtId="0" fontId="31" fillId="0" borderId="11" xfId="44" applyFont="1" applyBorder="1" applyAlignment="1">
      <alignment horizontal="center" vertical="center" wrapText="1"/>
    </xf>
    <xf numFmtId="0" fontId="31" fillId="0" borderId="11" xfId="48" applyFont="1" applyBorder="1" applyAlignment="1">
      <alignment horizontal="center" vertical="center" wrapText="1"/>
    </xf>
    <xf numFmtId="0" fontId="31" fillId="0" borderId="11" xfId="42" applyFont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0" fontId="0" fillId="0" borderId="11" xfId="0" applyBorder="1"/>
    <xf numFmtId="0" fontId="0" fillId="0" borderId="11" xfId="0" applyBorder="1" applyAlignment="1">
      <alignment horizontal="center"/>
    </xf>
    <xf numFmtId="2" fontId="0" fillId="0" borderId="11" xfId="0" applyNumberFormat="1" applyBorder="1"/>
    <xf numFmtId="1" fontId="25" fillId="0" borderId="0" xfId="0" applyNumberFormat="1" applyFont="1" applyAlignment="1">
      <alignment vertical="center"/>
    </xf>
    <xf numFmtId="1" fontId="28" fillId="0" borderId="11" xfId="42" applyNumberFormat="1" applyFont="1" applyBorder="1" applyAlignment="1">
      <alignment horizontal="right" vertical="center" wrapText="1"/>
    </xf>
    <xf numFmtId="1" fontId="29" fillId="0" borderId="11" xfId="42" applyNumberFormat="1" applyFont="1" applyBorder="1" applyAlignment="1">
      <alignment horizontal="right" vertical="center" wrapText="1"/>
    </xf>
    <xf numFmtId="0" fontId="22" fillId="0" borderId="0" xfId="42" applyFont="1" applyFill="1" applyAlignment="1">
      <alignment vertical="top" wrapText="1"/>
    </xf>
    <xf numFmtId="0" fontId="1" fillId="0" borderId="0" xfId="0" applyFont="1" applyFill="1"/>
    <xf numFmtId="0" fontId="22" fillId="0" borderId="0" xfId="42" applyFont="1" applyFill="1"/>
    <xf numFmtId="0" fontId="23" fillId="0" borderId="0" xfId="42" applyFont="1" applyFill="1" applyAlignment="1">
      <alignment horizontal="center"/>
    </xf>
    <xf numFmtId="0" fontId="22" fillId="0" borderId="0" xfId="45" applyFont="1" applyFill="1" applyAlignment="1">
      <alignment horizontal="right" vertical="top"/>
    </xf>
    <xf numFmtId="0" fontId="23" fillId="0" borderId="0" xfId="45" applyFont="1" applyFill="1" applyAlignment="1">
      <alignment horizontal="center" vertical="top"/>
    </xf>
    <xf numFmtId="0" fontId="22" fillId="0" borderId="0" xfId="42" applyFont="1" applyFill="1" applyAlignment="1">
      <alignment vertical="top"/>
    </xf>
    <xf numFmtId="0" fontId="22" fillId="0" borderId="0" xfId="45" applyFont="1" applyFill="1" applyAlignment="1">
      <alignment vertical="top"/>
    </xf>
    <xf numFmtId="0" fontId="22" fillId="0" borderId="0" xfId="45" applyFont="1" applyFill="1" applyAlignment="1">
      <alignment vertical="top" wrapText="1"/>
    </xf>
    <xf numFmtId="0" fontId="23" fillId="0" borderId="0" xfId="43" applyFont="1" applyFill="1" applyAlignment="1">
      <alignment horizontal="center"/>
    </xf>
    <xf numFmtId="0" fontId="23" fillId="0" borderId="0" xfId="42" applyFont="1" applyFill="1" applyAlignment="1">
      <alignment horizontal="right"/>
    </xf>
    <xf numFmtId="0" fontId="22" fillId="0" borderId="0" xfId="45" applyFont="1" applyFill="1"/>
    <xf numFmtId="0" fontId="22" fillId="0" borderId="0" xfId="42" applyFont="1" applyFill="1" applyAlignment="1">
      <alignment horizontal="left"/>
    </xf>
    <xf numFmtId="0" fontId="22" fillId="0" borderId="10" xfId="46" applyFont="1" applyFill="1" applyBorder="1"/>
    <xf numFmtId="0" fontId="24" fillId="0" borderId="10" xfId="46" applyFont="1" applyFill="1" applyBorder="1" applyAlignment="1">
      <alignment horizontal="right"/>
    </xf>
    <xf numFmtId="0" fontId="22" fillId="0" borderId="0" xfId="44" applyFont="1" applyFill="1" applyAlignment="1">
      <alignment vertical="top" wrapText="1"/>
    </xf>
    <xf numFmtId="0" fontId="23" fillId="0" borderId="0" xfId="44" applyFont="1" applyFill="1" applyAlignment="1">
      <alignment horizontal="left" vertical="top" wrapText="1"/>
    </xf>
    <xf numFmtId="0" fontId="22" fillId="0" borderId="0" xfId="44" applyFont="1" applyFill="1" applyAlignment="1">
      <alignment horizontal="right"/>
    </xf>
    <xf numFmtId="0" fontId="22" fillId="0" borderId="0" xfId="45" applyFont="1" applyFill="1" applyAlignment="1">
      <alignment horizontal="left" vertical="top"/>
    </xf>
    <xf numFmtId="0" fontId="23" fillId="0" borderId="0" xfId="45" applyFont="1" applyFill="1" applyAlignment="1">
      <alignment horizontal="right" vertical="top"/>
    </xf>
    <xf numFmtId="0" fontId="23" fillId="0" borderId="0" xfId="45" applyFont="1" applyFill="1" applyAlignment="1">
      <alignment vertical="top" wrapText="1"/>
    </xf>
    <xf numFmtId="167" fontId="23" fillId="0" borderId="0" xfId="45" applyNumberFormat="1" applyFont="1" applyFill="1" applyAlignment="1">
      <alignment horizontal="right" vertical="top"/>
    </xf>
    <xf numFmtId="167" fontId="22" fillId="0" borderId="0" xfId="45" quotePrefix="1" applyNumberFormat="1" applyFont="1" applyFill="1" applyAlignment="1">
      <alignment horizontal="right" vertical="top"/>
    </xf>
    <xf numFmtId="167" fontId="22" fillId="0" borderId="0" xfId="45" applyNumberFormat="1" applyFont="1" applyFill="1" applyAlignment="1">
      <alignment horizontal="right" vertical="top"/>
    </xf>
    <xf numFmtId="0" fontId="22" fillId="0" borderId="0" xfId="45" applyFont="1" applyFill="1" applyAlignment="1">
      <alignment vertical="center" wrapText="1"/>
    </xf>
    <xf numFmtId="0" fontId="22" fillId="0" borderId="0" xfId="45" applyFont="1" applyFill="1" applyAlignment="1">
      <alignment wrapText="1"/>
    </xf>
    <xf numFmtId="0" fontId="22" fillId="0" borderId="0" xfId="41" applyFont="1" applyFill="1" applyAlignment="1">
      <alignment vertical="top"/>
    </xf>
    <xf numFmtId="0" fontId="22" fillId="0" borderId="10" xfId="45" applyFont="1" applyFill="1" applyBorder="1" applyAlignment="1">
      <alignment horizontal="left" vertical="top"/>
    </xf>
    <xf numFmtId="0" fontId="22" fillId="0" borderId="0" xfId="54" applyFont="1" applyFill="1" applyAlignment="1">
      <alignment horizontal="right" vertical="top"/>
    </xf>
    <xf numFmtId="0" fontId="22" fillId="0" borderId="0" xfId="54" applyFont="1" applyFill="1" applyAlignment="1">
      <alignment vertical="top" wrapText="1"/>
    </xf>
    <xf numFmtId="0" fontId="23" fillId="0" borderId="10" xfId="45" applyFont="1" applyFill="1" applyBorder="1" applyAlignment="1">
      <alignment horizontal="right" vertical="top"/>
    </xf>
    <xf numFmtId="0" fontId="23" fillId="0" borderId="10" xfId="45" applyFont="1" applyFill="1" applyBorder="1" applyAlignment="1">
      <alignment vertical="top" wrapText="1"/>
    </xf>
    <xf numFmtId="0" fontId="22" fillId="0" borderId="13" xfId="44" applyFont="1" applyFill="1" applyBorder="1" applyAlignment="1">
      <alignment vertical="top" wrapText="1"/>
    </xf>
    <xf numFmtId="0" fontId="23" fillId="0" borderId="13" xfId="44" applyFont="1" applyFill="1" applyBorder="1" applyAlignment="1">
      <alignment vertical="top" wrapText="1"/>
    </xf>
    <xf numFmtId="0" fontId="23" fillId="0" borderId="13" xfId="44" applyFont="1" applyFill="1" applyBorder="1" applyAlignment="1">
      <alignment horizontal="left" vertical="top" wrapText="1"/>
    </xf>
    <xf numFmtId="0" fontId="22" fillId="0" borderId="0" xfId="48" applyFont="1" applyFill="1"/>
    <xf numFmtId="0" fontId="22" fillId="0" borderId="0" xfId="28" applyNumberFormat="1" applyFont="1" applyFill="1" applyAlignment="1">
      <alignment horizontal="right" wrapText="1"/>
    </xf>
    <xf numFmtId="0" fontId="22" fillId="0" borderId="10" xfId="46" applyFont="1" applyFill="1" applyBorder="1" applyAlignment="1">
      <alignment vertical="center" wrapText="1"/>
    </xf>
    <xf numFmtId="0" fontId="22" fillId="0" borderId="12" xfId="28" applyNumberFormat="1" applyFont="1" applyFill="1" applyBorder="1" applyAlignment="1">
      <alignment horizontal="right" wrapText="1"/>
    </xf>
    <xf numFmtId="0" fontId="22" fillId="0" borderId="0" xfId="45" applyFont="1" applyFill="1" applyBorder="1" applyAlignment="1">
      <alignment horizontal="left" vertical="top"/>
    </xf>
    <xf numFmtId="0" fontId="22" fillId="0" borderId="0" xfId="45" applyFont="1" applyFill="1" applyBorder="1" applyAlignment="1">
      <alignment horizontal="right" vertical="top"/>
    </xf>
    <xf numFmtId="0" fontId="22" fillId="0" borderId="0" xfId="45" applyFont="1" applyFill="1" applyBorder="1" applyAlignment="1">
      <alignment vertical="top" wrapText="1"/>
    </xf>
    <xf numFmtId="0" fontId="22" fillId="0" borderId="0" xfId="28" applyNumberFormat="1" applyFont="1" applyFill="1" applyBorder="1" applyAlignment="1">
      <alignment horizontal="right" wrapText="1"/>
    </xf>
    <xf numFmtId="0" fontId="22" fillId="0" borderId="0" xfId="42" applyFont="1" applyFill="1" applyBorder="1"/>
    <xf numFmtId="1" fontId="29" fillId="0" borderId="11" xfId="28" applyNumberFormat="1" applyFont="1" applyFill="1" applyBorder="1" applyAlignment="1">
      <alignment horizontal="right" vertical="center" wrapText="1"/>
    </xf>
    <xf numFmtId="1" fontId="29" fillId="0" borderId="11" xfId="28" applyNumberFormat="1" applyFont="1" applyFill="1" applyBorder="1" applyAlignment="1" applyProtection="1">
      <alignment horizontal="right" vertical="center" wrapText="1"/>
    </xf>
    <xf numFmtId="0" fontId="22" fillId="0" borderId="0" xfId="45" applyFont="1" applyFill="1" applyAlignment="1">
      <alignment horizontal="left" vertical="center"/>
    </xf>
    <xf numFmtId="0" fontId="22" fillId="0" borderId="0" xfId="45" applyFont="1" applyFill="1" applyAlignment="1">
      <alignment horizontal="right" vertical="center"/>
    </xf>
    <xf numFmtId="0" fontId="22" fillId="0" borderId="0" xfId="42" applyFont="1" applyFill="1" applyAlignment="1">
      <alignment vertical="center"/>
    </xf>
    <xf numFmtId="0" fontId="22" fillId="0" borderId="0" xfId="45" applyFont="1" applyFill="1" applyBorder="1" applyAlignment="1">
      <alignment horizontal="left" vertical="center"/>
    </xf>
    <xf numFmtId="0" fontId="22" fillId="0" borderId="0" xfId="45" applyFont="1" applyFill="1" applyBorder="1" applyAlignment="1">
      <alignment horizontal="right" vertical="center"/>
    </xf>
    <xf numFmtId="0" fontId="22" fillId="0" borderId="0" xfId="45" applyFont="1" applyFill="1" applyBorder="1" applyAlignment="1">
      <alignment vertical="center" wrapText="1"/>
    </xf>
    <xf numFmtId="0" fontId="22" fillId="0" borderId="0" xfId="42" applyFont="1" applyFill="1" applyBorder="1" applyAlignment="1">
      <alignment vertical="center"/>
    </xf>
    <xf numFmtId="0" fontId="22" fillId="0" borderId="0" xfId="41" applyFont="1" applyFill="1" applyAlignment="1">
      <alignment vertical="center"/>
    </xf>
    <xf numFmtId="0" fontId="22" fillId="0" borderId="0" xfId="45" applyFont="1" applyFill="1" applyBorder="1"/>
    <xf numFmtId="0" fontId="22" fillId="0" borderId="0" xfId="47" applyFont="1" applyFill="1" applyBorder="1" applyProtection="1"/>
    <xf numFmtId="0" fontId="22" fillId="0" borderId="10" xfId="47" applyFont="1" applyFill="1" applyBorder="1" applyAlignment="1" applyProtection="1">
      <alignment horizontal="left" vertical="top" wrapText="1"/>
    </xf>
    <xf numFmtId="0" fontId="22" fillId="0" borderId="10" xfId="47" applyFont="1" applyFill="1" applyBorder="1" applyAlignment="1" applyProtection="1">
      <alignment horizontal="right" vertical="top" wrapText="1"/>
    </xf>
    <xf numFmtId="0" fontId="22" fillId="0" borderId="10" xfId="46" applyFont="1" applyFill="1" applyBorder="1" applyAlignment="1" applyProtection="1">
      <alignment horizontal="left"/>
    </xf>
    <xf numFmtId="0" fontId="22" fillId="0" borderId="10" xfId="46" applyNumberFormat="1" applyFont="1" applyFill="1" applyBorder="1" applyAlignment="1" applyProtection="1">
      <alignment horizontal="right"/>
    </xf>
    <xf numFmtId="0" fontId="22" fillId="0" borderId="0" xfId="47" applyFont="1" applyFill="1" applyBorder="1" applyAlignment="1" applyProtection="1">
      <alignment horizontal="left"/>
    </xf>
    <xf numFmtId="0" fontId="22" fillId="0" borderId="0" xfId="47" applyFont="1" applyFill="1" applyBorder="1" applyAlignment="1" applyProtection="1">
      <alignment horizontal="right" vertical="top" wrapText="1"/>
    </xf>
    <xf numFmtId="0" fontId="22" fillId="0" borderId="0" xfId="47" applyNumberFormat="1" applyFont="1" applyFill="1" applyProtection="1"/>
    <xf numFmtId="0" fontId="22" fillId="0" borderId="0" xfId="47" applyNumberFormat="1" applyFont="1" applyFill="1" applyBorder="1" applyAlignment="1" applyProtection="1">
      <alignment horizontal="left"/>
    </xf>
    <xf numFmtId="0" fontId="22" fillId="0" borderId="0" xfId="47" applyNumberFormat="1" applyFont="1" applyFill="1" applyBorder="1" applyProtection="1"/>
    <xf numFmtId="0" fontId="22" fillId="0" borderId="12" xfId="47" applyFont="1" applyFill="1" applyBorder="1" applyAlignment="1" applyProtection="1">
      <alignment horizontal="left" vertical="top" wrapText="1"/>
    </xf>
    <xf numFmtId="0" fontId="22" fillId="0" borderId="12" xfId="47" applyFont="1" applyFill="1" applyBorder="1" applyAlignment="1" applyProtection="1">
      <alignment vertical="top"/>
    </xf>
    <xf numFmtId="0" fontId="22" fillId="0" borderId="12" xfId="46" applyFont="1" applyFill="1" applyBorder="1" applyAlignment="1" applyProtection="1"/>
    <xf numFmtId="0" fontId="22" fillId="0" borderId="12" xfId="46" applyNumberFormat="1" applyFont="1" applyFill="1" applyBorder="1" applyAlignment="1" applyProtection="1">
      <alignment horizontal="right"/>
    </xf>
    <xf numFmtId="0" fontId="22" fillId="0" borderId="12" xfId="46" applyNumberFormat="1" applyFont="1" applyFill="1" applyBorder="1" applyAlignment="1" applyProtection="1">
      <alignment horizontal="right" vertical="top" wrapText="1"/>
    </xf>
    <xf numFmtId="0" fontId="22" fillId="0" borderId="0" xfId="47" applyFont="1" applyFill="1" applyBorder="1" applyAlignment="1" applyProtection="1">
      <alignment vertical="top"/>
    </xf>
    <xf numFmtId="0" fontId="22" fillId="0" borderId="0" xfId="47" applyFont="1" applyFill="1" applyBorder="1" applyAlignment="1" applyProtection="1">
      <alignment horizontal="left" vertical="top" wrapText="1"/>
    </xf>
    <xf numFmtId="0" fontId="22" fillId="0" borderId="0" xfId="46" applyFont="1" applyFill="1" applyBorder="1" applyAlignment="1" applyProtection="1"/>
    <xf numFmtId="0" fontId="1" fillId="0" borderId="0" xfId="0" applyFont="1" applyFill="1" applyAlignment="1"/>
    <xf numFmtId="0" fontId="22" fillId="0" borderId="0" xfId="46" applyNumberFormat="1" applyFont="1" applyFill="1" applyBorder="1" applyAlignment="1" applyProtection="1">
      <alignment horizontal="right" vertical="center"/>
    </xf>
    <xf numFmtId="49" fontId="22" fillId="0" borderId="0" xfId="46" applyNumberFormat="1" applyFont="1" applyFill="1" applyBorder="1" applyAlignment="1" applyProtection="1">
      <alignment horizontal="right" vertical="center"/>
    </xf>
    <xf numFmtId="0" fontId="22" fillId="0" borderId="10" xfId="45" applyFont="1" applyFill="1" applyBorder="1" applyAlignment="1">
      <alignment horizontal="right" vertical="top"/>
    </xf>
    <xf numFmtId="0" fontId="22" fillId="0" borderId="10" xfId="45" applyFont="1" applyFill="1" applyBorder="1" applyAlignment="1">
      <alignment vertical="top" wrapText="1"/>
    </xf>
    <xf numFmtId="0" fontId="22" fillId="0" borderId="0" xfId="41" applyFont="1" applyFill="1" applyAlignment="1">
      <alignment vertical="top" wrapText="1"/>
    </xf>
    <xf numFmtId="43" fontId="22" fillId="0" borderId="0" xfId="28" applyFont="1" applyFill="1" applyAlignment="1"/>
    <xf numFmtId="43" fontId="22" fillId="0" borderId="13" xfId="28" applyFont="1" applyFill="1" applyBorder="1" applyAlignment="1"/>
    <xf numFmtId="43" fontId="22" fillId="0" borderId="0" xfId="28" applyFont="1" applyFill="1" applyBorder="1" applyAlignment="1"/>
    <xf numFmtId="0" fontId="22" fillId="0" borderId="10" xfId="45" applyFont="1" applyFill="1" applyBorder="1" applyAlignment="1">
      <alignment horizontal="left" vertical="center"/>
    </xf>
    <xf numFmtId="0" fontId="22" fillId="0" borderId="10" xfId="45" applyFont="1" applyFill="1" applyBorder="1" applyAlignment="1">
      <alignment horizontal="right" vertical="center"/>
    </xf>
    <xf numFmtId="0" fontId="22" fillId="0" borderId="10" xfId="45" applyFont="1" applyFill="1" applyBorder="1" applyAlignment="1">
      <alignment vertical="center" wrapText="1"/>
    </xf>
    <xf numFmtId="0" fontId="22" fillId="0" borderId="0" xfId="45" applyFont="1" applyFill="1" applyAlignment="1"/>
    <xf numFmtId="0" fontId="22" fillId="0" borderId="13" xfId="45" applyNumberFormat="1" applyFont="1" applyFill="1" applyBorder="1" applyAlignment="1"/>
    <xf numFmtId="0" fontId="22" fillId="0" borderId="0" xfId="28" applyNumberFormat="1" applyFont="1" applyFill="1" applyAlignment="1"/>
    <xf numFmtId="0" fontId="22" fillId="0" borderId="0" xfId="42" applyFont="1" applyFill="1" applyAlignment="1"/>
    <xf numFmtId="0" fontId="22" fillId="0" borderId="0" xfId="28" applyNumberFormat="1" applyFont="1" applyFill="1" applyBorder="1" applyAlignment="1"/>
    <xf numFmtId="1" fontId="22" fillId="0" borderId="0" xfId="45" applyNumberFormat="1" applyFont="1" applyFill="1" applyBorder="1" applyAlignment="1"/>
    <xf numFmtId="1" fontId="22" fillId="0" borderId="0" xfId="45" applyNumberFormat="1" applyFont="1" applyFill="1" applyAlignment="1"/>
    <xf numFmtId="0" fontId="22" fillId="0" borderId="10" xfId="45" applyNumberFormat="1" applyFont="1" applyFill="1" applyBorder="1" applyAlignment="1"/>
    <xf numFmtId="0" fontId="22" fillId="0" borderId="10" xfId="28" applyNumberFormat="1" applyFont="1" applyFill="1" applyBorder="1" applyAlignment="1"/>
    <xf numFmtId="0" fontId="22" fillId="0" borderId="0" xfId="45" applyNumberFormat="1" applyFont="1" applyFill="1" applyAlignment="1"/>
    <xf numFmtId="0" fontId="22" fillId="0" borderId="13" xfId="28" applyNumberFormat="1" applyFont="1" applyFill="1" applyBorder="1" applyAlignment="1"/>
    <xf numFmtId="1" fontId="22" fillId="0" borderId="0" xfId="28" applyNumberFormat="1" applyFont="1" applyFill="1" applyBorder="1" applyAlignment="1"/>
    <xf numFmtId="0" fontId="29" fillId="0" borderId="11" xfId="44" applyNumberFormat="1" applyFont="1" applyBorder="1" applyAlignment="1">
      <alignment horizontal="right" vertical="center" wrapText="1"/>
    </xf>
    <xf numFmtId="0" fontId="29" fillId="0" borderId="11" xfId="28" applyNumberFormat="1" applyFont="1" applyFill="1" applyBorder="1" applyAlignment="1" applyProtection="1">
      <alignment horizontal="right" vertical="center" wrapText="1"/>
    </xf>
    <xf numFmtId="0" fontId="29" fillId="0" borderId="11" xfId="28" applyNumberFormat="1" applyFont="1" applyFill="1" applyBorder="1" applyAlignment="1">
      <alignment horizontal="right" vertical="center" wrapText="1"/>
    </xf>
    <xf numFmtId="0" fontId="29" fillId="0" borderId="11" xfId="48" applyNumberFormat="1" applyFont="1" applyBorder="1" applyAlignment="1">
      <alignment horizontal="right" vertical="center" wrapText="1"/>
    </xf>
    <xf numFmtId="0" fontId="29" fillId="0" borderId="11" xfId="42" applyNumberFormat="1" applyFont="1" applyBorder="1" applyAlignment="1">
      <alignment horizontal="right" vertical="center" wrapText="1"/>
    </xf>
    <xf numFmtId="0" fontId="22" fillId="0" borderId="10" xfId="41" applyFont="1" applyFill="1" applyBorder="1" applyAlignment="1">
      <alignment vertical="top" wrapText="1"/>
    </xf>
    <xf numFmtId="0" fontId="22" fillId="0" borderId="0" xfId="41" applyFont="1" applyFill="1" applyBorder="1" applyAlignment="1">
      <alignment vertical="center"/>
    </xf>
    <xf numFmtId="0" fontId="23" fillId="0" borderId="0" xfId="42" applyFont="1" applyFill="1" applyAlignment="1">
      <alignment horizontal="center" vertical="top"/>
    </xf>
    <xf numFmtId="0" fontId="22" fillId="0" borderId="0" xfId="45" applyFont="1" applyFill="1" applyAlignment="1">
      <alignment horizontal="left" vertical="top" wrapText="1"/>
    </xf>
    <xf numFmtId="0" fontId="28" fillId="0" borderId="11" xfId="0" applyFont="1" applyBorder="1" applyAlignment="1">
      <alignment horizontal="center" wrapText="1"/>
    </xf>
    <xf numFmtId="0" fontId="30" fillId="0" borderId="11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7" fillId="0" borderId="0" xfId="0" applyFont="1"/>
    <xf numFmtId="0" fontId="26" fillId="0" borderId="0" xfId="0" applyFont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1" xfId="0" applyBorder="1" applyAlignment="1">
      <alignment horizontal="right" wrapText="1"/>
    </xf>
  </cellXfs>
  <cellStyles count="5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10" xfId="29"/>
    <cellStyle name="Comma 2" xfId="30"/>
    <cellStyle name="Explanatory Text" xfId="31" builtinId="53" customBuiltin="1"/>
    <cellStyle name="Good" xfId="32" builtinId="26" customBuiltin="1"/>
    <cellStyle name="Heading 1" xfId="33" builtinId="16" customBuiltin="1"/>
    <cellStyle name="Heading 2" xfId="34" builtinId="17" customBuiltin="1"/>
    <cellStyle name="Heading 3" xfId="35" builtinId="18" customBuiltin="1"/>
    <cellStyle name="Heading 4" xfId="36" builtinId="19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rmal 2" xfId="40"/>
    <cellStyle name="Normal 4" xfId="41"/>
    <cellStyle name="Normal_budget 2004-05_2.6.04" xfId="42"/>
    <cellStyle name="Normal_BUDGET FOR  03-04" xfId="43"/>
    <cellStyle name="Normal_BUDGET FOR  03-04 10-02-03" xfId="44"/>
    <cellStyle name="Normal_budget for 03-04" xfId="45"/>
    <cellStyle name="Normal_budget for 03-04 2" xfId="54"/>
    <cellStyle name="Normal_BUDGET-2000" xfId="46"/>
    <cellStyle name="Normal_budgetDocNIC02-03" xfId="47"/>
    <cellStyle name="Normal_DEMAND17" xfId="48"/>
    <cellStyle name="Note" xfId="49" builtinId="10" customBuiltin="1"/>
    <cellStyle name="Output" xfId="50" builtinId="21" customBuiltin="1"/>
    <cellStyle name="Title" xfId="51" builtinId="15" customBuiltin="1"/>
    <cellStyle name="Total" xfId="52" builtinId="25" customBuiltin="1"/>
    <cellStyle name="Warning Text" xfId="53" builtinId="11" customBuiltin="1"/>
  </cellStyles>
  <dxfs count="0"/>
  <tableStyles count="0" defaultTableStyle="TableStyleMedium9" defaultPivotStyle="PivotStyleLight16"/>
  <colors>
    <mruColors>
      <color rgb="FFFFCC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anceserver\server%20budget\Dem1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anceserver\server%20budget\Dem2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em18"/>
      <sheetName val="DEMAND18"/>
      <sheetName val="Sheet1"/>
      <sheetName val="Sheet2"/>
      <sheetName val="Sheet3"/>
      <sheetName val="dem15"/>
      <sheetName val="dem185"/>
      <sheetName val="dem19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m21"/>
      <sheetName val="Sheet1"/>
      <sheetName val="Sheet2"/>
      <sheetName val="Sheet3"/>
      <sheetName val="dem22"/>
      <sheetName val="DEMAND21"/>
      <sheetName val="dem15"/>
      <sheetName val="dem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C00000"/>
  </sheetPr>
  <dimension ref="A1:G339"/>
  <sheetViews>
    <sheetView tabSelected="1" view="pageBreakPreview" zoomScale="115" zoomScaleSheetLayoutView="115" workbookViewId="0">
      <selection activeCell="G14" sqref="G14"/>
    </sheetView>
  </sheetViews>
  <sheetFormatPr defaultColWidth="8.7109375" defaultRowHeight="12.75"/>
  <cols>
    <col min="1" max="1" width="5.7109375" style="34" customWidth="1"/>
    <col min="2" max="2" width="8.28515625" style="34" customWidth="1"/>
    <col min="3" max="3" width="41.7109375" style="36" customWidth="1"/>
    <col min="4" max="7" width="10.7109375" style="36" customWidth="1"/>
    <col min="8" max="16384" width="8.7109375" style="36"/>
  </cols>
  <sheetData>
    <row r="1" spans="1:7" ht="14.25" customHeight="1">
      <c r="A1" s="138" t="s">
        <v>67</v>
      </c>
      <c r="B1" s="138"/>
      <c r="C1" s="138"/>
      <c r="D1" s="138"/>
      <c r="E1" s="138"/>
      <c r="F1" s="138"/>
      <c r="G1" s="138"/>
    </row>
    <row r="2" spans="1:7">
      <c r="A2" s="138" t="s">
        <v>68</v>
      </c>
      <c r="B2" s="138"/>
      <c r="C2" s="138"/>
      <c r="D2" s="138"/>
      <c r="E2" s="138"/>
      <c r="F2" s="138"/>
      <c r="G2" s="138"/>
    </row>
    <row r="3" spans="1:7">
      <c r="A3" s="37"/>
      <c r="B3" s="35"/>
      <c r="C3" s="35"/>
      <c r="D3" s="35"/>
      <c r="F3" s="35"/>
      <c r="G3" s="35"/>
    </row>
    <row r="4" spans="1:7" s="40" customFormat="1" ht="27.6" customHeight="1">
      <c r="A4" s="34"/>
      <c r="B4" s="34"/>
      <c r="C4" s="38" t="s">
        <v>24</v>
      </c>
      <c r="D4" s="39">
        <v>3604</v>
      </c>
      <c r="E4" s="139" t="s">
        <v>14</v>
      </c>
      <c r="F4" s="139"/>
      <c r="G4" s="139"/>
    </row>
    <row r="5" spans="1:7">
      <c r="D5" s="41"/>
    </row>
    <row r="6" spans="1:7" s="89" customFormat="1" ht="15" customHeight="1">
      <c r="A6" s="94" t="s">
        <v>109</v>
      </c>
      <c r="B6" s="95"/>
      <c r="C6" s="96"/>
      <c r="D6" s="96"/>
      <c r="E6" s="97"/>
      <c r="F6" s="98"/>
      <c r="G6" s="40"/>
    </row>
    <row r="7" spans="1:7">
      <c r="A7" s="42"/>
      <c r="B7" s="36"/>
      <c r="D7" s="43" t="s">
        <v>0</v>
      </c>
      <c r="E7" s="43" t="s">
        <v>1</v>
      </c>
      <c r="F7" s="43" t="s">
        <v>2</v>
      </c>
    </row>
    <row r="8" spans="1:7">
      <c r="A8" s="42"/>
      <c r="B8" s="36"/>
      <c r="C8" s="44" t="s">
        <v>3</v>
      </c>
      <c r="D8" s="37">
        <f>G259</f>
        <v>457909</v>
      </c>
      <c r="E8" s="7">
        <v>0</v>
      </c>
      <c r="F8" s="37">
        <f>SUM(D8:E8)</f>
        <v>457909</v>
      </c>
    </row>
    <row r="9" spans="1:7">
      <c r="A9" s="42"/>
      <c r="B9" s="36"/>
      <c r="D9" s="44"/>
      <c r="E9" s="7"/>
    </row>
    <row r="10" spans="1:7" ht="15.6" customHeight="1">
      <c r="A10" s="45" t="s">
        <v>4</v>
      </c>
      <c r="B10" s="36"/>
      <c r="C10" s="46"/>
    </row>
    <row r="11" spans="1:7">
      <c r="C11" s="47"/>
      <c r="D11" s="47"/>
      <c r="E11" s="47"/>
      <c r="F11" s="47"/>
      <c r="G11" s="48" t="s">
        <v>25</v>
      </c>
    </row>
    <row r="12" spans="1:7" s="104" customFormat="1" ht="27" customHeight="1">
      <c r="A12" s="99"/>
      <c r="B12" s="100"/>
      <c r="C12" s="101"/>
      <c r="D12" s="102" t="s">
        <v>69</v>
      </c>
      <c r="E12" s="103" t="s">
        <v>70</v>
      </c>
      <c r="F12" s="103" t="s">
        <v>72</v>
      </c>
      <c r="G12" s="103" t="s">
        <v>70</v>
      </c>
    </row>
    <row r="13" spans="1:7" s="89" customFormat="1">
      <c r="A13" s="105"/>
      <c r="B13" s="106" t="s">
        <v>5</v>
      </c>
      <c r="C13" s="107"/>
      <c r="D13" s="108" t="s">
        <v>71</v>
      </c>
      <c r="E13" s="109" t="s">
        <v>73</v>
      </c>
      <c r="F13" s="109" t="s">
        <v>73</v>
      </c>
      <c r="G13" s="109" t="s">
        <v>108</v>
      </c>
    </row>
    <row r="14" spans="1:7" s="89" customFormat="1" ht="11.1" customHeight="1">
      <c r="A14" s="90"/>
      <c r="B14" s="91"/>
      <c r="C14" s="92"/>
      <c r="D14" s="93"/>
      <c r="E14" s="93"/>
      <c r="F14" s="93"/>
      <c r="G14" s="71"/>
    </row>
    <row r="15" spans="1:7" ht="15.6" customHeight="1">
      <c r="A15" s="49"/>
      <c r="B15" s="49"/>
      <c r="C15" s="50" t="s">
        <v>6</v>
      </c>
      <c r="D15" s="51"/>
      <c r="E15" s="51"/>
      <c r="F15" s="51"/>
      <c r="G15" s="51"/>
    </row>
    <row r="16" spans="1:7" ht="26.25" customHeight="1">
      <c r="A16" s="52" t="s">
        <v>7</v>
      </c>
      <c r="B16" s="53">
        <v>3604</v>
      </c>
      <c r="C16" s="54" t="s">
        <v>14</v>
      </c>
      <c r="D16" s="45"/>
      <c r="E16" s="45"/>
      <c r="F16" s="45"/>
      <c r="G16" s="45"/>
    </row>
    <row r="17" spans="1:7" ht="28.9" customHeight="1">
      <c r="A17" s="52"/>
      <c r="B17" s="55">
        <v>0.2</v>
      </c>
      <c r="C17" s="54" t="s">
        <v>15</v>
      </c>
      <c r="D17" s="45"/>
      <c r="E17" s="45"/>
      <c r="F17" s="45"/>
      <c r="G17" s="8"/>
    </row>
    <row r="18" spans="1:7">
      <c r="A18" s="52"/>
      <c r="B18" s="38">
        <v>85</v>
      </c>
      <c r="C18" s="63" t="s">
        <v>117</v>
      </c>
      <c r="D18" s="119"/>
      <c r="E18" s="119"/>
      <c r="F18" s="119"/>
      <c r="G18" s="113"/>
    </row>
    <row r="19" spans="1:7">
      <c r="A19" s="52"/>
      <c r="B19" s="38" t="s">
        <v>113</v>
      </c>
      <c r="C19" s="63" t="s">
        <v>114</v>
      </c>
      <c r="D19" s="119"/>
      <c r="E19" s="119"/>
      <c r="F19" s="119"/>
      <c r="G19" s="70">
        <v>2356</v>
      </c>
    </row>
    <row r="20" spans="1:7">
      <c r="A20" s="80" t="s">
        <v>2</v>
      </c>
      <c r="B20" s="38">
        <v>85</v>
      </c>
      <c r="C20" s="63" t="s">
        <v>117</v>
      </c>
      <c r="D20" s="114">
        <f>D19</f>
        <v>0</v>
      </c>
      <c r="E20" s="114">
        <f t="shared" ref="E20:G20" si="0">E19</f>
        <v>0</v>
      </c>
      <c r="F20" s="114">
        <f t="shared" si="0"/>
        <v>0</v>
      </c>
      <c r="G20" s="120">
        <f t="shared" si="0"/>
        <v>2356</v>
      </c>
    </row>
    <row r="21" spans="1:7">
      <c r="A21" s="52"/>
      <c r="B21" s="55"/>
      <c r="C21" s="54"/>
      <c r="D21" s="119"/>
      <c r="E21" s="119"/>
      <c r="F21" s="119"/>
      <c r="G21" s="121"/>
    </row>
    <row r="22" spans="1:7">
      <c r="A22" s="52"/>
      <c r="B22" s="38">
        <v>86</v>
      </c>
      <c r="C22" s="63" t="s">
        <v>119</v>
      </c>
      <c r="D22" s="119"/>
      <c r="E22" s="119"/>
      <c r="F22" s="119"/>
      <c r="G22" s="121"/>
    </row>
    <row r="23" spans="1:7">
      <c r="A23" s="52"/>
      <c r="B23" s="38" t="s">
        <v>115</v>
      </c>
      <c r="C23" s="63" t="s">
        <v>114</v>
      </c>
      <c r="D23" s="9">
        <v>0</v>
      </c>
      <c r="E23" s="9">
        <v>0</v>
      </c>
      <c r="F23" s="9">
        <v>0</v>
      </c>
      <c r="G23" s="70">
        <v>3314</v>
      </c>
    </row>
    <row r="24" spans="1:7">
      <c r="A24" s="80" t="s">
        <v>2</v>
      </c>
      <c r="B24" s="38">
        <v>86</v>
      </c>
      <c r="C24" s="63" t="s">
        <v>119</v>
      </c>
      <c r="D24" s="10">
        <f>D23</f>
        <v>0</v>
      </c>
      <c r="E24" s="10">
        <f t="shared" ref="E24" si="1">E23</f>
        <v>0</v>
      </c>
      <c r="F24" s="10">
        <f t="shared" ref="F24" si="2">F23</f>
        <v>0</v>
      </c>
      <c r="G24" s="120">
        <f t="shared" ref="G24" si="3">G23</f>
        <v>3314</v>
      </c>
    </row>
    <row r="25" spans="1:7">
      <c r="A25" s="52"/>
      <c r="B25" s="55"/>
      <c r="C25" s="54"/>
      <c r="D25" s="119"/>
      <c r="E25" s="119"/>
      <c r="F25" s="119"/>
      <c r="G25" s="113"/>
    </row>
    <row r="26" spans="1:7">
      <c r="A26" s="52"/>
      <c r="B26" s="38">
        <v>87</v>
      </c>
      <c r="C26" s="63" t="s">
        <v>118</v>
      </c>
      <c r="D26" s="119"/>
      <c r="E26" s="119"/>
      <c r="F26" s="119"/>
      <c r="G26" s="113"/>
    </row>
    <row r="27" spans="1:7">
      <c r="A27" s="52"/>
      <c r="B27" s="38" t="s">
        <v>116</v>
      </c>
      <c r="C27" s="63" t="s">
        <v>114</v>
      </c>
      <c r="D27" s="9">
        <v>0</v>
      </c>
      <c r="E27" s="9">
        <v>0</v>
      </c>
      <c r="F27" s="9">
        <v>0</v>
      </c>
      <c r="G27" s="70">
        <v>4531</v>
      </c>
    </row>
    <row r="28" spans="1:7">
      <c r="A28" s="80" t="s">
        <v>2</v>
      </c>
      <c r="B28" s="38">
        <v>87</v>
      </c>
      <c r="C28" s="63" t="s">
        <v>118</v>
      </c>
      <c r="D28" s="10">
        <f>D27</f>
        <v>0</v>
      </c>
      <c r="E28" s="10">
        <f t="shared" ref="E28" si="4">E27</f>
        <v>0</v>
      </c>
      <c r="F28" s="10">
        <f t="shared" ref="F28" si="5">F27</f>
        <v>0</v>
      </c>
      <c r="G28" s="120">
        <f t="shared" ref="G28" si="6">G27</f>
        <v>4531</v>
      </c>
    </row>
    <row r="29" spans="1:7">
      <c r="A29" s="52"/>
      <c r="B29" s="57"/>
      <c r="C29" s="42"/>
      <c r="D29" s="119"/>
      <c r="E29" s="119"/>
      <c r="F29" s="119"/>
      <c r="G29" s="113"/>
    </row>
    <row r="30" spans="1:7" ht="30" customHeight="1">
      <c r="A30" s="52"/>
      <c r="B30" s="38">
        <v>88</v>
      </c>
      <c r="C30" s="42" t="s">
        <v>110</v>
      </c>
      <c r="D30" s="119"/>
      <c r="E30" s="119"/>
      <c r="F30" s="119"/>
      <c r="G30" s="113"/>
    </row>
    <row r="31" spans="1:7" s="82" customFormat="1" ht="15.6" customHeight="1">
      <c r="A31" s="52"/>
      <c r="B31" s="81">
        <v>50</v>
      </c>
      <c r="C31" s="58" t="s">
        <v>8</v>
      </c>
      <c r="D31" s="122"/>
      <c r="E31" s="122"/>
      <c r="F31" s="122"/>
      <c r="G31" s="122"/>
    </row>
    <row r="32" spans="1:7" s="82" customFormat="1" ht="15.6" customHeight="1">
      <c r="A32" s="80"/>
      <c r="B32" s="81" t="s">
        <v>120</v>
      </c>
      <c r="C32" s="58" t="s">
        <v>121</v>
      </c>
      <c r="D32" s="9">
        <v>0</v>
      </c>
      <c r="E32" s="9">
        <v>0</v>
      </c>
      <c r="F32" s="9">
        <v>0</v>
      </c>
      <c r="G32" s="121">
        <v>175662</v>
      </c>
    </row>
    <row r="33" spans="1:7" s="82" customFormat="1" ht="15.6" customHeight="1">
      <c r="A33" s="80" t="s">
        <v>2</v>
      </c>
      <c r="B33" s="81">
        <v>50</v>
      </c>
      <c r="C33" s="58" t="s">
        <v>8</v>
      </c>
      <c r="D33" s="10">
        <f>D32</f>
        <v>0</v>
      </c>
      <c r="E33" s="10">
        <f t="shared" ref="E33:G33" si="7">E32</f>
        <v>0</v>
      </c>
      <c r="F33" s="10">
        <f t="shared" si="7"/>
        <v>0</v>
      </c>
      <c r="G33" s="14">
        <f t="shared" si="7"/>
        <v>175662</v>
      </c>
    </row>
    <row r="34" spans="1:7" s="82" customFormat="1" ht="15.6" customHeight="1">
      <c r="A34" s="80"/>
      <c r="B34" s="81"/>
      <c r="C34" s="58"/>
      <c r="D34" s="70"/>
      <c r="E34" s="70"/>
      <c r="F34" s="70"/>
      <c r="G34" s="121"/>
    </row>
    <row r="35" spans="1:7" s="82" customFormat="1" ht="15.6" customHeight="1">
      <c r="A35" s="80"/>
      <c r="B35" s="81">
        <v>51</v>
      </c>
      <c r="C35" s="85" t="s">
        <v>10</v>
      </c>
      <c r="D35" s="122"/>
      <c r="E35" s="122"/>
      <c r="F35" s="122"/>
      <c r="G35" s="122"/>
    </row>
    <row r="36" spans="1:7" s="82" customFormat="1" ht="15.6" customHeight="1">
      <c r="A36" s="80"/>
      <c r="B36" s="81" t="s">
        <v>122</v>
      </c>
      <c r="C36" s="58" t="s">
        <v>121</v>
      </c>
      <c r="D36" s="9">
        <v>0</v>
      </c>
      <c r="E36" s="9">
        <v>0</v>
      </c>
      <c r="F36" s="9">
        <v>0</v>
      </c>
      <c r="G36" s="121">
        <v>9511</v>
      </c>
    </row>
    <row r="37" spans="1:7" s="82" customFormat="1" ht="15.6" customHeight="1">
      <c r="A37" s="80" t="s">
        <v>2</v>
      </c>
      <c r="B37" s="81">
        <v>51</v>
      </c>
      <c r="C37" s="85" t="s">
        <v>10</v>
      </c>
      <c r="D37" s="10">
        <f>D36</f>
        <v>0</v>
      </c>
      <c r="E37" s="10">
        <f t="shared" ref="E37:G37" si="8">E36</f>
        <v>0</v>
      </c>
      <c r="F37" s="10">
        <f t="shared" si="8"/>
        <v>0</v>
      </c>
      <c r="G37" s="14">
        <f t="shared" si="8"/>
        <v>9511</v>
      </c>
    </row>
    <row r="38" spans="1:7" s="82" customFormat="1" ht="15.6" customHeight="1">
      <c r="A38" s="80"/>
      <c r="B38" s="81"/>
      <c r="C38" s="58"/>
      <c r="D38" s="70"/>
      <c r="E38" s="70"/>
      <c r="F38" s="70"/>
      <c r="G38" s="121"/>
    </row>
    <row r="39" spans="1:7" s="82" customFormat="1" ht="15.6" customHeight="1">
      <c r="A39" s="80"/>
      <c r="B39" s="81">
        <v>52</v>
      </c>
      <c r="C39" s="87" t="s">
        <v>11</v>
      </c>
      <c r="D39" s="122"/>
      <c r="E39" s="122"/>
      <c r="F39" s="122"/>
      <c r="G39" s="122"/>
    </row>
    <row r="40" spans="1:7" s="82" customFormat="1" ht="15.6" customHeight="1">
      <c r="A40" s="80"/>
      <c r="B40" s="81" t="s">
        <v>123</v>
      </c>
      <c r="C40" s="58" t="s">
        <v>121</v>
      </c>
      <c r="D40" s="9">
        <v>0</v>
      </c>
      <c r="E40" s="9">
        <v>0</v>
      </c>
      <c r="F40" s="9">
        <v>0</v>
      </c>
      <c r="G40" s="121">
        <v>18933</v>
      </c>
    </row>
    <row r="41" spans="1:7" s="82" customFormat="1" ht="15.6" customHeight="1">
      <c r="A41" s="80" t="s">
        <v>2</v>
      </c>
      <c r="B41" s="81">
        <v>52</v>
      </c>
      <c r="C41" s="87" t="s">
        <v>11</v>
      </c>
      <c r="D41" s="10">
        <f>D40</f>
        <v>0</v>
      </c>
      <c r="E41" s="10">
        <f t="shared" ref="E41:G41" si="9">E40</f>
        <v>0</v>
      </c>
      <c r="F41" s="10">
        <f t="shared" si="9"/>
        <v>0</v>
      </c>
      <c r="G41" s="14">
        <f t="shared" si="9"/>
        <v>18933</v>
      </c>
    </row>
    <row r="42" spans="1:7" s="82" customFormat="1" ht="15.6" customHeight="1">
      <c r="A42" s="80"/>
      <c r="B42" s="81"/>
      <c r="C42" s="58"/>
      <c r="D42" s="70"/>
      <c r="E42" s="70"/>
      <c r="F42" s="70"/>
      <c r="G42" s="121"/>
    </row>
    <row r="43" spans="1:7" s="82" customFormat="1" ht="15.6" customHeight="1">
      <c r="A43" s="80"/>
      <c r="B43" s="81">
        <v>53</v>
      </c>
      <c r="C43" s="85" t="s">
        <v>9</v>
      </c>
      <c r="D43" s="122"/>
      <c r="E43" s="122"/>
      <c r="F43" s="122"/>
      <c r="G43" s="122"/>
    </row>
    <row r="44" spans="1:7" s="82" customFormat="1" ht="15.6" customHeight="1">
      <c r="A44" s="83"/>
      <c r="B44" s="84" t="s">
        <v>124</v>
      </c>
      <c r="C44" s="85" t="s">
        <v>121</v>
      </c>
      <c r="D44" s="9">
        <v>0</v>
      </c>
      <c r="E44" s="9">
        <v>0</v>
      </c>
      <c r="F44" s="9">
        <v>0</v>
      </c>
      <c r="G44" s="121">
        <v>24669</v>
      </c>
    </row>
    <row r="45" spans="1:7" s="82" customFormat="1" ht="15.6" customHeight="1">
      <c r="A45" s="116" t="s">
        <v>2</v>
      </c>
      <c r="B45" s="117">
        <v>53</v>
      </c>
      <c r="C45" s="118" t="s">
        <v>9</v>
      </c>
      <c r="D45" s="10">
        <f>D44</f>
        <v>0</v>
      </c>
      <c r="E45" s="10">
        <f t="shared" ref="E45:G45" si="10">E44</f>
        <v>0</v>
      </c>
      <c r="F45" s="10">
        <f t="shared" si="10"/>
        <v>0</v>
      </c>
      <c r="G45" s="14">
        <f t="shared" si="10"/>
        <v>24669</v>
      </c>
    </row>
    <row r="46" spans="1:7" s="82" customFormat="1" ht="15.6" customHeight="1">
      <c r="A46" s="80"/>
      <c r="B46" s="81"/>
      <c r="C46" s="87"/>
      <c r="D46" s="76"/>
      <c r="E46" s="76"/>
      <c r="F46" s="76"/>
      <c r="G46" s="76"/>
    </row>
    <row r="47" spans="1:7" s="82" customFormat="1" ht="15.6" customHeight="1">
      <c r="A47" s="80"/>
      <c r="B47" s="81">
        <v>54</v>
      </c>
      <c r="C47" s="85" t="s">
        <v>60</v>
      </c>
      <c r="D47" s="122"/>
      <c r="E47" s="122"/>
      <c r="F47" s="122"/>
      <c r="G47" s="122"/>
    </row>
    <row r="48" spans="1:7" s="82" customFormat="1" ht="15.6" customHeight="1">
      <c r="A48" s="80"/>
      <c r="B48" s="81" t="s">
        <v>125</v>
      </c>
      <c r="C48" s="58" t="s">
        <v>121</v>
      </c>
      <c r="D48" s="9">
        <v>0</v>
      </c>
      <c r="E48" s="9">
        <v>0</v>
      </c>
      <c r="F48" s="9">
        <v>0</v>
      </c>
      <c r="G48" s="121">
        <v>14913</v>
      </c>
    </row>
    <row r="49" spans="1:7" s="82" customFormat="1" ht="15.6" customHeight="1">
      <c r="A49" s="80" t="s">
        <v>2</v>
      </c>
      <c r="B49" s="81">
        <v>54</v>
      </c>
      <c r="C49" s="85" t="s">
        <v>60</v>
      </c>
      <c r="D49" s="10">
        <f>D48</f>
        <v>0</v>
      </c>
      <c r="E49" s="10">
        <f t="shared" ref="E49:G49" si="11">E48</f>
        <v>0</v>
      </c>
      <c r="F49" s="10">
        <f t="shared" si="11"/>
        <v>0</v>
      </c>
      <c r="G49" s="14">
        <f t="shared" si="11"/>
        <v>14913</v>
      </c>
    </row>
    <row r="50" spans="1:7" s="82" customFormat="1" ht="10.5" customHeight="1">
      <c r="A50" s="80"/>
      <c r="B50" s="81"/>
      <c r="C50" s="87"/>
      <c r="D50" s="76"/>
      <c r="E50" s="76"/>
      <c r="F50" s="76"/>
      <c r="G50" s="76"/>
    </row>
    <row r="51" spans="1:7" s="82" customFormat="1" ht="15.6" customHeight="1">
      <c r="A51" s="80"/>
      <c r="B51" s="81">
        <v>55</v>
      </c>
      <c r="C51" s="85" t="s">
        <v>59</v>
      </c>
      <c r="D51" s="122"/>
      <c r="E51" s="122"/>
      <c r="F51" s="122"/>
      <c r="G51" s="122"/>
    </row>
    <row r="52" spans="1:7" s="82" customFormat="1" ht="15.6" customHeight="1">
      <c r="A52" s="80"/>
      <c r="B52" s="81" t="s">
        <v>126</v>
      </c>
      <c r="C52" s="58" t="s">
        <v>121</v>
      </c>
      <c r="D52" s="9">
        <v>0</v>
      </c>
      <c r="E52" s="9">
        <v>0</v>
      </c>
      <c r="F52" s="9">
        <v>0</v>
      </c>
      <c r="G52" s="121">
        <v>7834</v>
      </c>
    </row>
    <row r="53" spans="1:7" s="82" customFormat="1" ht="15.6" customHeight="1">
      <c r="A53" s="80" t="s">
        <v>2</v>
      </c>
      <c r="B53" s="81">
        <v>55</v>
      </c>
      <c r="C53" s="85" t="s">
        <v>59</v>
      </c>
      <c r="D53" s="10">
        <f>D52</f>
        <v>0</v>
      </c>
      <c r="E53" s="10">
        <f t="shared" ref="E53:G53" si="12">E52</f>
        <v>0</v>
      </c>
      <c r="F53" s="10">
        <f t="shared" si="12"/>
        <v>0</v>
      </c>
      <c r="G53" s="14">
        <f t="shared" si="12"/>
        <v>7834</v>
      </c>
    </row>
    <row r="54" spans="1:7" s="82" customFormat="1" ht="11.85" customHeight="1">
      <c r="A54" s="80"/>
      <c r="B54" s="81"/>
      <c r="C54" s="87"/>
      <c r="D54" s="76"/>
      <c r="E54" s="76"/>
      <c r="F54" s="76"/>
      <c r="G54" s="76"/>
    </row>
    <row r="55" spans="1:7" s="82" customFormat="1" ht="15.6" customHeight="1">
      <c r="A55" s="80"/>
      <c r="B55" s="81">
        <v>56</v>
      </c>
      <c r="C55" s="85" t="s">
        <v>13</v>
      </c>
      <c r="D55" s="122"/>
      <c r="E55" s="122"/>
      <c r="F55" s="122"/>
      <c r="G55" s="122"/>
    </row>
    <row r="56" spans="1:7" s="82" customFormat="1" ht="15.6" customHeight="1">
      <c r="A56" s="80"/>
      <c r="B56" s="81" t="s">
        <v>127</v>
      </c>
      <c r="C56" s="58" t="s">
        <v>121</v>
      </c>
      <c r="D56" s="9">
        <v>0</v>
      </c>
      <c r="E56" s="9">
        <v>0</v>
      </c>
      <c r="F56" s="9">
        <v>0</v>
      </c>
      <c r="G56" s="121">
        <v>8476</v>
      </c>
    </row>
    <row r="57" spans="1:7" s="82" customFormat="1" ht="15.6" customHeight="1">
      <c r="A57" s="80" t="s">
        <v>2</v>
      </c>
      <c r="B57" s="81">
        <v>56</v>
      </c>
      <c r="C57" s="85" t="s">
        <v>13</v>
      </c>
      <c r="D57" s="10">
        <f>D56</f>
        <v>0</v>
      </c>
      <c r="E57" s="10">
        <f t="shared" ref="E57:G57" si="13">E56</f>
        <v>0</v>
      </c>
      <c r="F57" s="10">
        <f t="shared" si="13"/>
        <v>0</v>
      </c>
      <c r="G57" s="14">
        <f t="shared" si="13"/>
        <v>8476</v>
      </c>
    </row>
    <row r="58" spans="1:7" s="82" customFormat="1" ht="11.85" customHeight="1">
      <c r="A58" s="80"/>
      <c r="B58" s="81"/>
      <c r="C58" s="85"/>
      <c r="D58" s="76"/>
      <c r="E58" s="76"/>
      <c r="F58" s="76"/>
      <c r="G58" s="76"/>
    </row>
    <row r="59" spans="1:7" s="82" customFormat="1" ht="15.6" customHeight="1">
      <c r="A59" s="80"/>
      <c r="B59" s="81">
        <v>57</v>
      </c>
      <c r="C59" s="85" t="s">
        <v>111</v>
      </c>
      <c r="D59" s="122"/>
      <c r="E59" s="122"/>
      <c r="F59" s="122"/>
      <c r="G59" s="122"/>
    </row>
    <row r="60" spans="1:7" s="82" customFormat="1" ht="15.6" customHeight="1">
      <c r="A60" s="80"/>
      <c r="B60" s="81" t="s">
        <v>128</v>
      </c>
      <c r="C60" s="58" t="s">
        <v>121</v>
      </c>
      <c r="D60" s="9">
        <v>0</v>
      </c>
      <c r="E60" s="9">
        <v>0</v>
      </c>
      <c r="F60" s="9">
        <v>0</v>
      </c>
      <c r="G60" s="121">
        <v>1</v>
      </c>
    </row>
    <row r="61" spans="1:7" s="82" customFormat="1" ht="15.6" customHeight="1">
      <c r="A61" s="80" t="s">
        <v>2</v>
      </c>
      <c r="B61" s="81">
        <v>57</v>
      </c>
      <c r="C61" s="85" t="s">
        <v>111</v>
      </c>
      <c r="D61" s="10">
        <f>D60</f>
        <v>0</v>
      </c>
      <c r="E61" s="10">
        <f t="shared" ref="E61:G61" si="14">E60</f>
        <v>0</v>
      </c>
      <c r="F61" s="10">
        <f t="shared" si="14"/>
        <v>0</v>
      </c>
      <c r="G61" s="14">
        <f t="shared" si="14"/>
        <v>1</v>
      </c>
    </row>
    <row r="62" spans="1:7" s="82" customFormat="1" ht="15.6" customHeight="1">
      <c r="A62" s="80"/>
      <c r="B62" s="81"/>
      <c r="C62" s="85"/>
      <c r="D62" s="76"/>
      <c r="E62" s="76"/>
      <c r="F62" s="76"/>
      <c r="G62" s="76"/>
    </row>
    <row r="63" spans="1:7" s="82" customFormat="1" ht="15.6" customHeight="1">
      <c r="A63" s="80"/>
      <c r="B63" s="81">
        <v>58</v>
      </c>
      <c r="C63" s="85" t="s">
        <v>112</v>
      </c>
      <c r="D63" s="122"/>
      <c r="E63" s="122"/>
      <c r="F63" s="122"/>
      <c r="G63" s="122"/>
    </row>
    <row r="64" spans="1:7" s="82" customFormat="1" ht="15.6" customHeight="1">
      <c r="A64" s="80"/>
      <c r="B64" s="81" t="s">
        <v>129</v>
      </c>
      <c r="C64" s="58" t="s">
        <v>121</v>
      </c>
      <c r="D64" s="9">
        <v>0</v>
      </c>
      <c r="E64" s="9">
        <v>0</v>
      </c>
      <c r="F64" s="9">
        <v>0</v>
      </c>
      <c r="G64" s="121">
        <v>1</v>
      </c>
    </row>
    <row r="65" spans="1:7" s="82" customFormat="1" ht="15.6" customHeight="1">
      <c r="A65" s="80" t="s">
        <v>2</v>
      </c>
      <c r="B65" s="81">
        <v>58</v>
      </c>
      <c r="C65" s="85" t="s">
        <v>112</v>
      </c>
      <c r="D65" s="10">
        <f>D64</f>
        <v>0</v>
      </c>
      <c r="E65" s="10">
        <f t="shared" ref="E65:G65" si="15">E64</f>
        <v>0</v>
      </c>
      <c r="F65" s="10">
        <f t="shared" si="15"/>
        <v>0</v>
      </c>
      <c r="G65" s="14">
        <f t="shared" si="15"/>
        <v>1</v>
      </c>
    </row>
    <row r="66" spans="1:7" ht="15.6" customHeight="1">
      <c r="A66" s="52" t="s">
        <v>2</v>
      </c>
      <c r="B66" s="38">
        <v>88</v>
      </c>
      <c r="C66" s="42" t="s">
        <v>110</v>
      </c>
      <c r="D66" s="10">
        <f>D33+D37+D41+D45+D49+D53+D57+D61+D65</f>
        <v>0</v>
      </c>
      <c r="E66" s="10">
        <f t="shared" ref="E66:G66" si="16">E33+E37+E41+E45+E49+E53+E57+E61+E65</f>
        <v>0</v>
      </c>
      <c r="F66" s="10">
        <f t="shared" si="16"/>
        <v>0</v>
      </c>
      <c r="G66" s="14">
        <f t="shared" si="16"/>
        <v>260000</v>
      </c>
    </row>
    <row r="67" spans="1:7" ht="11.1" customHeight="1">
      <c r="A67" s="52"/>
      <c r="B67" s="38"/>
      <c r="C67" s="42"/>
      <c r="D67" s="76"/>
      <c r="E67" s="76"/>
      <c r="F67" s="76"/>
      <c r="G67" s="76"/>
    </row>
    <row r="68" spans="1:7" ht="25.5">
      <c r="A68" s="52"/>
      <c r="B68" s="56" t="s">
        <v>50</v>
      </c>
      <c r="C68" s="42" t="s">
        <v>51</v>
      </c>
      <c r="D68" s="113"/>
      <c r="E68" s="113"/>
      <c r="F68" s="113"/>
      <c r="G68" s="113"/>
    </row>
    <row r="69" spans="1:7" ht="15.75" customHeight="1">
      <c r="A69" s="52"/>
      <c r="B69" s="57" t="s">
        <v>52</v>
      </c>
      <c r="C69" s="42" t="s">
        <v>53</v>
      </c>
      <c r="D69" s="13">
        <v>22835</v>
      </c>
      <c r="E69" s="12">
        <v>0</v>
      </c>
      <c r="F69" s="12">
        <v>0</v>
      </c>
      <c r="G69" s="9">
        <v>0</v>
      </c>
    </row>
    <row r="70" spans="1:7" ht="25.5">
      <c r="A70" s="52" t="s">
        <v>2</v>
      </c>
      <c r="B70" s="56" t="s">
        <v>50</v>
      </c>
      <c r="C70" s="42" t="s">
        <v>51</v>
      </c>
      <c r="D70" s="13">
        <f t="shared" ref="D70:F70" si="17">SUM(D69)</f>
        <v>22835</v>
      </c>
      <c r="E70" s="12">
        <f t="shared" si="17"/>
        <v>0</v>
      </c>
      <c r="F70" s="12">
        <f t="shared" si="17"/>
        <v>0</v>
      </c>
      <c r="G70" s="10">
        <f>SUM(G69)</f>
        <v>0</v>
      </c>
    </row>
    <row r="71" spans="1:7" ht="12" customHeight="1">
      <c r="A71" s="52"/>
      <c r="B71" s="56"/>
      <c r="C71" s="42"/>
      <c r="D71" s="115"/>
      <c r="E71" s="115"/>
      <c r="F71" s="115"/>
      <c r="G71" s="123"/>
    </row>
    <row r="72" spans="1:7" ht="27" customHeight="1">
      <c r="A72" s="52"/>
      <c r="B72" s="56" t="s">
        <v>54</v>
      </c>
      <c r="C72" s="42" t="s">
        <v>55</v>
      </c>
      <c r="D72" s="119"/>
      <c r="E72" s="119"/>
      <c r="F72" s="119"/>
      <c r="G72" s="113"/>
    </row>
    <row r="73" spans="1:7" ht="13.7" customHeight="1">
      <c r="A73" s="52"/>
      <c r="B73" s="57" t="s">
        <v>56</v>
      </c>
      <c r="C73" s="42" t="s">
        <v>59</v>
      </c>
      <c r="D73" s="70">
        <v>1541</v>
      </c>
      <c r="E73" s="9">
        <v>0</v>
      </c>
      <c r="F73" s="9">
        <v>0</v>
      </c>
      <c r="G73" s="9">
        <v>0</v>
      </c>
    </row>
    <row r="74" spans="1:7" ht="14.25" customHeight="1">
      <c r="A74" s="52"/>
      <c r="B74" s="57" t="s">
        <v>57</v>
      </c>
      <c r="C74" s="58" t="s">
        <v>13</v>
      </c>
      <c r="D74" s="70">
        <v>1827</v>
      </c>
      <c r="E74" s="9">
        <v>0</v>
      </c>
      <c r="F74" s="9">
        <v>0</v>
      </c>
      <c r="G74" s="9">
        <v>0</v>
      </c>
    </row>
    <row r="75" spans="1:7" ht="17.25" customHeight="1">
      <c r="A75" s="52"/>
      <c r="B75" s="57" t="s">
        <v>58</v>
      </c>
      <c r="C75" s="58" t="s">
        <v>10</v>
      </c>
      <c r="D75" s="70">
        <v>2341</v>
      </c>
      <c r="E75" s="9">
        <v>0</v>
      </c>
      <c r="F75" s="9">
        <v>0</v>
      </c>
      <c r="G75" s="9">
        <v>0</v>
      </c>
    </row>
    <row r="76" spans="1:7" ht="27.6" customHeight="1">
      <c r="A76" s="52" t="s">
        <v>2</v>
      </c>
      <c r="B76" s="56" t="s">
        <v>54</v>
      </c>
      <c r="C76" s="59" t="s">
        <v>55</v>
      </c>
      <c r="D76" s="14">
        <f t="shared" ref="D76:F76" si="18">SUM(D73:D75)</f>
        <v>5709</v>
      </c>
      <c r="E76" s="10">
        <f t="shared" si="18"/>
        <v>0</v>
      </c>
      <c r="F76" s="10">
        <f t="shared" si="18"/>
        <v>0</v>
      </c>
      <c r="G76" s="10">
        <f>SUM(G73:G75)</f>
        <v>0</v>
      </c>
    </row>
    <row r="77" spans="1:7" ht="12.6" customHeight="1">
      <c r="A77" s="52"/>
      <c r="B77" s="56"/>
      <c r="C77" s="42"/>
      <c r="D77" s="11"/>
      <c r="E77" s="11"/>
      <c r="F77" s="11"/>
      <c r="G77" s="123"/>
    </row>
    <row r="78" spans="1:7" ht="27" customHeight="1">
      <c r="A78" s="52"/>
      <c r="B78" s="38">
        <v>91</v>
      </c>
      <c r="C78" s="42" t="s">
        <v>42</v>
      </c>
      <c r="D78" s="119"/>
      <c r="E78" s="119"/>
      <c r="F78" s="119"/>
      <c r="G78" s="113"/>
    </row>
    <row r="79" spans="1:7">
      <c r="A79" s="52"/>
      <c r="B79" s="38" t="s">
        <v>43</v>
      </c>
      <c r="C79" s="42" t="s">
        <v>8</v>
      </c>
      <c r="D79" s="70">
        <v>106219</v>
      </c>
      <c r="E79" s="9">
        <v>0</v>
      </c>
      <c r="F79" s="9">
        <v>0</v>
      </c>
      <c r="G79" s="9">
        <v>0</v>
      </c>
    </row>
    <row r="80" spans="1:7">
      <c r="A80" s="52"/>
      <c r="B80" s="38" t="s">
        <v>44</v>
      </c>
      <c r="C80" s="42" t="s">
        <v>10</v>
      </c>
      <c r="D80" s="70">
        <v>6013</v>
      </c>
      <c r="E80" s="9">
        <v>0</v>
      </c>
      <c r="F80" s="9">
        <v>0</v>
      </c>
      <c r="G80" s="9">
        <v>0</v>
      </c>
    </row>
    <row r="81" spans="1:7">
      <c r="A81" s="52"/>
      <c r="B81" s="38" t="s">
        <v>45</v>
      </c>
      <c r="C81" s="60" t="s">
        <v>11</v>
      </c>
      <c r="D81" s="70">
        <v>10421</v>
      </c>
      <c r="E81" s="9">
        <v>0</v>
      </c>
      <c r="F81" s="9">
        <v>0</v>
      </c>
      <c r="G81" s="9">
        <v>0</v>
      </c>
    </row>
    <row r="82" spans="1:7">
      <c r="A82" s="52"/>
      <c r="B82" s="38" t="s">
        <v>46</v>
      </c>
      <c r="C82" s="42" t="s">
        <v>9</v>
      </c>
      <c r="D82" s="70">
        <v>12572</v>
      </c>
      <c r="E82" s="9">
        <v>0</v>
      </c>
      <c r="F82" s="9">
        <v>0</v>
      </c>
      <c r="G82" s="9">
        <v>0</v>
      </c>
    </row>
    <row r="83" spans="1:7">
      <c r="A83" s="52"/>
      <c r="B83" s="38" t="s">
        <v>47</v>
      </c>
      <c r="C83" s="42" t="s">
        <v>60</v>
      </c>
      <c r="D83" s="70">
        <v>9456</v>
      </c>
      <c r="E83" s="9">
        <v>0</v>
      </c>
      <c r="F83" s="9">
        <v>0</v>
      </c>
      <c r="G83" s="9">
        <v>0</v>
      </c>
    </row>
    <row r="84" spans="1:7">
      <c r="A84" s="73"/>
      <c r="B84" s="74" t="s">
        <v>48</v>
      </c>
      <c r="C84" s="75" t="s">
        <v>59</v>
      </c>
      <c r="D84" s="70">
        <v>4026</v>
      </c>
      <c r="E84" s="9">
        <v>0</v>
      </c>
      <c r="F84" s="9">
        <v>0</v>
      </c>
      <c r="G84" s="9">
        <v>0</v>
      </c>
    </row>
    <row r="85" spans="1:7">
      <c r="A85" s="73"/>
      <c r="B85" s="74" t="s">
        <v>49</v>
      </c>
      <c r="C85" s="75" t="s">
        <v>13</v>
      </c>
      <c r="D85" s="13">
        <v>4799</v>
      </c>
      <c r="E85" s="12">
        <v>0</v>
      </c>
      <c r="F85" s="12">
        <v>0</v>
      </c>
      <c r="G85" s="12">
        <v>0</v>
      </c>
    </row>
    <row r="86" spans="1:7" ht="27" customHeight="1">
      <c r="A86" s="61" t="s">
        <v>2</v>
      </c>
      <c r="B86" s="110">
        <v>91</v>
      </c>
      <c r="C86" s="111" t="s">
        <v>42</v>
      </c>
      <c r="D86" s="14">
        <f t="shared" ref="D86:F86" si="19">SUM(D79:D85)</f>
        <v>153506</v>
      </c>
      <c r="E86" s="10">
        <f t="shared" si="19"/>
        <v>0</v>
      </c>
      <c r="F86" s="10">
        <f t="shared" si="19"/>
        <v>0</v>
      </c>
      <c r="G86" s="10">
        <f>SUM(G79:G85)</f>
        <v>0</v>
      </c>
    </row>
    <row r="87" spans="1:7">
      <c r="A87" s="52"/>
      <c r="B87" s="38"/>
      <c r="C87" s="42"/>
      <c r="D87" s="11"/>
      <c r="E87" s="11"/>
      <c r="F87" s="11"/>
      <c r="G87" s="123"/>
    </row>
    <row r="88" spans="1:7" ht="15.6" customHeight="1">
      <c r="A88" s="52"/>
      <c r="B88" s="38">
        <v>92</v>
      </c>
      <c r="C88" s="42" t="s">
        <v>34</v>
      </c>
      <c r="D88" s="119"/>
      <c r="E88" s="119"/>
      <c r="F88" s="119"/>
      <c r="G88" s="113"/>
    </row>
    <row r="89" spans="1:7" s="82" customFormat="1" ht="15.6" customHeight="1">
      <c r="A89" s="80"/>
      <c r="B89" s="81" t="s">
        <v>35</v>
      </c>
      <c r="C89" s="58" t="s">
        <v>8</v>
      </c>
      <c r="D89" s="9">
        <v>0</v>
      </c>
      <c r="E89" s="70">
        <v>121613</v>
      </c>
      <c r="F89" s="70">
        <v>121613</v>
      </c>
      <c r="G89" s="9">
        <v>0</v>
      </c>
    </row>
    <row r="90" spans="1:7" s="86" customFormat="1" ht="15.6" customHeight="1">
      <c r="A90" s="83"/>
      <c r="B90" s="84" t="s">
        <v>36</v>
      </c>
      <c r="C90" s="85" t="s">
        <v>10</v>
      </c>
      <c r="D90" s="11">
        <v>0</v>
      </c>
      <c r="E90" s="76">
        <v>6585</v>
      </c>
      <c r="F90" s="76">
        <v>6585</v>
      </c>
      <c r="G90" s="11">
        <v>0</v>
      </c>
    </row>
    <row r="91" spans="1:7" s="82" customFormat="1" ht="15.6" customHeight="1">
      <c r="A91" s="80"/>
      <c r="B91" s="81" t="s">
        <v>37</v>
      </c>
      <c r="C91" s="87" t="s">
        <v>11</v>
      </c>
      <c r="D91" s="9">
        <v>0</v>
      </c>
      <c r="E91" s="70">
        <v>13108</v>
      </c>
      <c r="F91" s="70">
        <v>13108</v>
      </c>
      <c r="G91" s="9">
        <v>0</v>
      </c>
    </row>
    <row r="92" spans="1:7" s="86" customFormat="1" ht="15.6" customHeight="1">
      <c r="A92" s="83"/>
      <c r="B92" s="84" t="s">
        <v>38</v>
      </c>
      <c r="C92" s="85" t="s">
        <v>9</v>
      </c>
      <c r="D92" s="11">
        <v>0</v>
      </c>
      <c r="E92" s="76">
        <v>17078</v>
      </c>
      <c r="F92" s="76">
        <v>17078</v>
      </c>
      <c r="G92" s="11">
        <v>0</v>
      </c>
    </row>
    <row r="93" spans="1:7" s="86" customFormat="1" ht="15.6" customHeight="1">
      <c r="A93" s="83"/>
      <c r="B93" s="84" t="s">
        <v>39</v>
      </c>
      <c r="C93" s="85" t="s">
        <v>60</v>
      </c>
      <c r="D93" s="11">
        <v>0</v>
      </c>
      <c r="E93" s="76">
        <v>10325</v>
      </c>
      <c r="F93" s="76">
        <v>10325</v>
      </c>
      <c r="G93" s="11">
        <v>0</v>
      </c>
    </row>
    <row r="94" spans="1:7" s="82" customFormat="1" ht="15.6" customHeight="1">
      <c r="A94" s="80"/>
      <c r="B94" s="81" t="s">
        <v>40</v>
      </c>
      <c r="C94" s="58" t="s">
        <v>59</v>
      </c>
      <c r="D94" s="9">
        <v>0</v>
      </c>
      <c r="E94" s="70">
        <v>5424</v>
      </c>
      <c r="F94" s="70">
        <v>5424</v>
      </c>
      <c r="G94" s="9">
        <v>0</v>
      </c>
    </row>
    <row r="95" spans="1:7" s="82" customFormat="1" ht="15.6" customHeight="1">
      <c r="A95" s="80"/>
      <c r="B95" s="81" t="s">
        <v>41</v>
      </c>
      <c r="C95" s="58" t="s">
        <v>13</v>
      </c>
      <c r="D95" s="9">
        <v>0</v>
      </c>
      <c r="E95" s="70">
        <v>5867</v>
      </c>
      <c r="F95" s="70">
        <v>5867</v>
      </c>
      <c r="G95" s="9">
        <v>0</v>
      </c>
    </row>
    <row r="96" spans="1:7" ht="15.6" customHeight="1">
      <c r="A96" s="52" t="s">
        <v>2</v>
      </c>
      <c r="B96" s="38">
        <v>92</v>
      </c>
      <c r="C96" s="42" t="s">
        <v>34</v>
      </c>
      <c r="D96" s="10">
        <f t="shared" ref="D96:F96" si="20">SUM(D89:D95)</f>
        <v>0</v>
      </c>
      <c r="E96" s="14">
        <f t="shared" si="20"/>
        <v>180000</v>
      </c>
      <c r="F96" s="14">
        <f t="shared" si="20"/>
        <v>180000</v>
      </c>
      <c r="G96" s="10">
        <f>SUM(G89:G95)</f>
        <v>0</v>
      </c>
    </row>
    <row r="97" spans="1:7" ht="9.9499999999999993" customHeight="1">
      <c r="A97" s="52"/>
      <c r="B97" s="38"/>
      <c r="C97" s="42"/>
      <c r="D97" s="115"/>
      <c r="E97" s="115"/>
      <c r="F97" s="115"/>
      <c r="G97" s="119"/>
    </row>
    <row r="98" spans="1:7">
      <c r="A98" s="52"/>
      <c r="B98" s="38">
        <v>93</v>
      </c>
      <c r="C98" s="42" t="s">
        <v>31</v>
      </c>
      <c r="D98" s="119"/>
      <c r="E98" s="119"/>
      <c r="F98" s="119"/>
      <c r="G98" s="113"/>
    </row>
    <row r="99" spans="1:7" ht="14.85" customHeight="1">
      <c r="A99" s="52"/>
      <c r="B99" s="38" t="s">
        <v>28</v>
      </c>
      <c r="C99" s="42" t="s">
        <v>10</v>
      </c>
      <c r="D99" s="70">
        <v>1508</v>
      </c>
      <c r="E99" s="70">
        <v>2060</v>
      </c>
      <c r="F99" s="70">
        <v>2060</v>
      </c>
      <c r="G99" s="9">
        <v>0</v>
      </c>
    </row>
    <row r="100" spans="1:7" ht="14.85" customHeight="1">
      <c r="A100" s="52"/>
      <c r="B100" s="62" t="s">
        <v>32</v>
      </c>
      <c r="C100" s="63" t="s">
        <v>11</v>
      </c>
      <c r="D100" s="9">
        <v>0</v>
      </c>
      <c r="E100" s="70">
        <v>3106</v>
      </c>
      <c r="F100" s="70">
        <v>3106</v>
      </c>
      <c r="G100" s="9">
        <v>0</v>
      </c>
    </row>
    <row r="101" spans="1:7" ht="14.85" customHeight="1">
      <c r="A101" s="52"/>
      <c r="B101" s="38" t="s">
        <v>29</v>
      </c>
      <c r="C101" s="42" t="s">
        <v>13</v>
      </c>
      <c r="D101" s="70">
        <v>4070</v>
      </c>
      <c r="E101" s="70">
        <v>6271</v>
      </c>
      <c r="F101" s="70">
        <v>6271</v>
      </c>
      <c r="G101" s="9">
        <v>0</v>
      </c>
    </row>
    <row r="102" spans="1:7" ht="14.85" customHeight="1">
      <c r="A102" s="52" t="s">
        <v>2</v>
      </c>
      <c r="B102" s="38">
        <v>93</v>
      </c>
      <c r="C102" s="42" t="s">
        <v>31</v>
      </c>
      <c r="D102" s="14">
        <f t="shared" ref="D102:G102" si="21">SUM(D99:D101)</f>
        <v>5578</v>
      </c>
      <c r="E102" s="14">
        <f t="shared" si="21"/>
        <v>11437</v>
      </c>
      <c r="F102" s="14">
        <f t="shared" si="21"/>
        <v>11437</v>
      </c>
      <c r="G102" s="10">
        <f t="shared" si="21"/>
        <v>0</v>
      </c>
    </row>
    <row r="103" spans="1:7" ht="11.85" customHeight="1">
      <c r="A103" s="52"/>
      <c r="B103" s="38"/>
      <c r="C103" s="42"/>
      <c r="D103" s="72"/>
      <c r="E103" s="72"/>
      <c r="F103" s="72"/>
      <c r="G103" s="72"/>
    </row>
    <row r="104" spans="1:7" ht="25.5">
      <c r="A104" s="52"/>
      <c r="B104" s="38">
        <v>94</v>
      </c>
      <c r="C104" s="42" t="s">
        <v>74</v>
      </c>
      <c r="D104" s="119"/>
      <c r="E104" s="119"/>
      <c r="F104" s="119"/>
      <c r="G104" s="113"/>
    </row>
    <row r="105" spans="1:7">
      <c r="A105" s="52"/>
      <c r="B105" s="38">
        <v>61</v>
      </c>
      <c r="C105" s="42" t="s">
        <v>75</v>
      </c>
      <c r="D105" s="119"/>
      <c r="E105" s="119"/>
      <c r="F105" s="119"/>
      <c r="G105" s="113"/>
    </row>
    <row r="106" spans="1:7">
      <c r="A106" s="52"/>
      <c r="B106" s="38" t="s">
        <v>76</v>
      </c>
      <c r="C106" s="42" t="s">
        <v>8</v>
      </c>
      <c r="D106" s="9">
        <v>0</v>
      </c>
      <c r="E106" s="70">
        <v>59906</v>
      </c>
      <c r="F106" s="70">
        <v>59906</v>
      </c>
      <c r="G106" s="9">
        <v>0</v>
      </c>
    </row>
    <row r="107" spans="1:7">
      <c r="A107" s="52"/>
      <c r="B107" s="38" t="s">
        <v>77</v>
      </c>
      <c r="C107" s="42" t="s">
        <v>10</v>
      </c>
      <c r="D107" s="9">
        <v>0</v>
      </c>
      <c r="E107" s="70">
        <v>3243</v>
      </c>
      <c r="F107" s="70">
        <v>3243</v>
      </c>
      <c r="G107" s="9">
        <v>0</v>
      </c>
    </row>
    <row r="108" spans="1:7">
      <c r="A108" s="52"/>
      <c r="B108" s="38" t="s">
        <v>78</v>
      </c>
      <c r="C108" s="60" t="s">
        <v>11</v>
      </c>
      <c r="D108" s="9">
        <v>0</v>
      </c>
      <c r="E108" s="70">
        <v>6457</v>
      </c>
      <c r="F108" s="70">
        <v>6457</v>
      </c>
      <c r="G108" s="9">
        <v>0</v>
      </c>
    </row>
    <row r="109" spans="1:7">
      <c r="A109" s="52"/>
      <c r="B109" s="38" t="s">
        <v>79</v>
      </c>
      <c r="C109" s="42" t="s">
        <v>9</v>
      </c>
      <c r="D109" s="9">
        <v>0</v>
      </c>
      <c r="E109" s="70">
        <v>8413</v>
      </c>
      <c r="F109" s="70">
        <v>8413</v>
      </c>
      <c r="G109" s="9">
        <v>0</v>
      </c>
    </row>
    <row r="110" spans="1:7">
      <c r="A110" s="52"/>
      <c r="B110" s="38" t="s">
        <v>80</v>
      </c>
      <c r="C110" s="42" t="s">
        <v>107</v>
      </c>
      <c r="D110" s="9">
        <v>0</v>
      </c>
      <c r="E110" s="70">
        <v>5086</v>
      </c>
      <c r="F110" s="70">
        <v>5086</v>
      </c>
      <c r="G110" s="9">
        <v>0</v>
      </c>
    </row>
    <row r="111" spans="1:7">
      <c r="A111" s="52"/>
      <c r="B111" s="38" t="s">
        <v>81</v>
      </c>
      <c r="C111" s="42" t="s">
        <v>12</v>
      </c>
      <c r="D111" s="9">
        <v>0</v>
      </c>
      <c r="E111" s="70">
        <v>2672</v>
      </c>
      <c r="F111" s="70">
        <v>2672</v>
      </c>
      <c r="G111" s="9">
        <v>0</v>
      </c>
    </row>
    <row r="112" spans="1:7">
      <c r="A112" s="52"/>
      <c r="B112" s="38" t="s">
        <v>82</v>
      </c>
      <c r="C112" s="42" t="s">
        <v>13</v>
      </c>
      <c r="D112" s="9">
        <v>0</v>
      </c>
      <c r="E112" s="70">
        <v>2891</v>
      </c>
      <c r="F112" s="70">
        <v>2891</v>
      </c>
      <c r="G112" s="9">
        <v>0</v>
      </c>
    </row>
    <row r="113" spans="1:7">
      <c r="A113" s="52" t="s">
        <v>2</v>
      </c>
      <c r="B113" s="38">
        <v>61</v>
      </c>
      <c r="C113" s="42" t="s">
        <v>75</v>
      </c>
      <c r="D113" s="10">
        <f t="shared" ref="D113:G113" si="22">SUM(D106:D112)</f>
        <v>0</v>
      </c>
      <c r="E113" s="14">
        <f t="shared" si="22"/>
        <v>88668</v>
      </c>
      <c r="F113" s="14">
        <f t="shared" si="22"/>
        <v>88668</v>
      </c>
      <c r="G113" s="10">
        <f t="shared" si="22"/>
        <v>0</v>
      </c>
    </row>
    <row r="114" spans="1:7" ht="10.5" customHeight="1">
      <c r="A114" s="52"/>
      <c r="B114" s="38"/>
      <c r="C114" s="42"/>
      <c r="D114" s="72"/>
      <c r="E114" s="72"/>
      <c r="F114" s="72"/>
      <c r="G114" s="72"/>
    </row>
    <row r="115" spans="1:7">
      <c r="A115" s="52"/>
      <c r="B115" s="38">
        <v>62</v>
      </c>
      <c r="C115" s="42" t="s">
        <v>83</v>
      </c>
      <c r="D115" s="119"/>
      <c r="E115" s="119"/>
      <c r="F115" s="119"/>
      <c r="G115" s="113"/>
    </row>
    <row r="116" spans="1:7">
      <c r="A116" s="52"/>
      <c r="B116" s="38" t="s">
        <v>84</v>
      </c>
      <c r="C116" s="42" t="s">
        <v>8</v>
      </c>
      <c r="D116" s="9">
        <v>0</v>
      </c>
      <c r="E116" s="70">
        <v>14977</v>
      </c>
      <c r="F116" s="70">
        <v>14977</v>
      </c>
      <c r="G116" s="9">
        <v>0</v>
      </c>
    </row>
    <row r="117" spans="1:7">
      <c r="A117" s="52"/>
      <c r="B117" s="38" t="s">
        <v>85</v>
      </c>
      <c r="C117" s="42" t="s">
        <v>10</v>
      </c>
      <c r="D117" s="9">
        <v>0</v>
      </c>
      <c r="E117" s="70">
        <v>811</v>
      </c>
      <c r="F117" s="70">
        <v>811</v>
      </c>
      <c r="G117" s="9">
        <v>0</v>
      </c>
    </row>
    <row r="118" spans="1:7">
      <c r="A118" s="52"/>
      <c r="B118" s="38" t="s">
        <v>86</v>
      </c>
      <c r="C118" s="60" t="s">
        <v>11</v>
      </c>
      <c r="D118" s="9">
        <v>0</v>
      </c>
      <c r="E118" s="70">
        <v>1614</v>
      </c>
      <c r="F118" s="70">
        <v>1614</v>
      </c>
      <c r="G118" s="9">
        <v>0</v>
      </c>
    </row>
    <row r="119" spans="1:7">
      <c r="A119" s="52"/>
      <c r="B119" s="38" t="s">
        <v>87</v>
      </c>
      <c r="C119" s="42" t="s">
        <v>9</v>
      </c>
      <c r="D119" s="9">
        <v>0</v>
      </c>
      <c r="E119" s="70">
        <v>2103</v>
      </c>
      <c r="F119" s="70">
        <v>2103</v>
      </c>
      <c r="G119" s="9">
        <v>0</v>
      </c>
    </row>
    <row r="120" spans="1:7">
      <c r="A120" s="52"/>
      <c r="B120" s="38" t="s">
        <v>88</v>
      </c>
      <c r="C120" s="42" t="s">
        <v>107</v>
      </c>
      <c r="D120" s="9">
        <v>0</v>
      </c>
      <c r="E120" s="70">
        <v>1271</v>
      </c>
      <c r="F120" s="70">
        <v>1271</v>
      </c>
      <c r="G120" s="9">
        <v>0</v>
      </c>
    </row>
    <row r="121" spans="1:7">
      <c r="A121" s="52"/>
      <c r="B121" s="38" t="s">
        <v>89</v>
      </c>
      <c r="C121" s="42" t="s">
        <v>12</v>
      </c>
      <c r="D121" s="9">
        <v>0</v>
      </c>
      <c r="E121" s="70">
        <v>668</v>
      </c>
      <c r="F121" s="70">
        <v>668</v>
      </c>
      <c r="G121" s="9">
        <v>0</v>
      </c>
    </row>
    <row r="122" spans="1:7">
      <c r="A122" s="52"/>
      <c r="B122" s="38" t="s">
        <v>90</v>
      </c>
      <c r="C122" s="42" t="s">
        <v>13</v>
      </c>
      <c r="D122" s="9">
        <v>0</v>
      </c>
      <c r="E122" s="70">
        <v>723</v>
      </c>
      <c r="F122" s="70">
        <v>723</v>
      </c>
      <c r="G122" s="9">
        <v>0</v>
      </c>
    </row>
    <row r="123" spans="1:7">
      <c r="A123" s="73" t="s">
        <v>2</v>
      </c>
      <c r="B123" s="74">
        <v>62</v>
      </c>
      <c r="C123" s="75" t="s">
        <v>83</v>
      </c>
      <c r="D123" s="10">
        <f t="shared" ref="D123:G123" si="23">SUM(D116:D122)</f>
        <v>0</v>
      </c>
      <c r="E123" s="14">
        <f t="shared" si="23"/>
        <v>22167</v>
      </c>
      <c r="F123" s="14">
        <f t="shared" si="23"/>
        <v>22167</v>
      </c>
      <c r="G123" s="10">
        <f t="shared" si="23"/>
        <v>0</v>
      </c>
    </row>
    <row r="124" spans="1:7" ht="9.1999999999999993" customHeight="1">
      <c r="A124" s="52"/>
      <c r="B124" s="38"/>
      <c r="C124" s="42"/>
      <c r="D124" s="72"/>
      <c r="E124" s="72"/>
      <c r="F124" s="72"/>
      <c r="G124" s="72"/>
    </row>
    <row r="125" spans="1:7" s="45" customFormat="1" ht="25.5">
      <c r="A125" s="52"/>
      <c r="B125" s="38">
        <v>63</v>
      </c>
      <c r="C125" s="42" t="s">
        <v>105</v>
      </c>
      <c r="D125" s="115"/>
      <c r="E125" s="115"/>
      <c r="F125" s="115"/>
      <c r="G125" s="124"/>
    </row>
    <row r="126" spans="1:7">
      <c r="A126" s="73"/>
      <c r="B126" s="74" t="s">
        <v>98</v>
      </c>
      <c r="C126" s="75" t="s">
        <v>8</v>
      </c>
      <c r="D126" s="11">
        <v>0</v>
      </c>
      <c r="E126" s="76">
        <v>5000</v>
      </c>
      <c r="F126" s="76">
        <v>5000</v>
      </c>
      <c r="G126" s="11">
        <v>0</v>
      </c>
    </row>
    <row r="127" spans="1:7">
      <c r="A127" s="73"/>
      <c r="B127" s="74" t="s">
        <v>99</v>
      </c>
      <c r="C127" s="75" t="s">
        <v>10</v>
      </c>
      <c r="D127" s="11">
        <v>0</v>
      </c>
      <c r="E127" s="76">
        <v>5000</v>
      </c>
      <c r="F127" s="76">
        <v>5000</v>
      </c>
      <c r="G127" s="11">
        <v>0</v>
      </c>
    </row>
    <row r="128" spans="1:7">
      <c r="A128" s="52"/>
      <c r="B128" s="38" t="s">
        <v>100</v>
      </c>
      <c r="C128" s="60" t="s">
        <v>11</v>
      </c>
      <c r="D128" s="9">
        <v>0</v>
      </c>
      <c r="E128" s="70">
        <v>5000</v>
      </c>
      <c r="F128" s="70">
        <v>5000</v>
      </c>
      <c r="G128" s="9">
        <v>0</v>
      </c>
    </row>
    <row r="129" spans="1:7">
      <c r="A129" s="52"/>
      <c r="B129" s="38" t="s">
        <v>101</v>
      </c>
      <c r="C129" s="42" t="s">
        <v>9</v>
      </c>
      <c r="D129" s="9">
        <v>0</v>
      </c>
      <c r="E129" s="70">
        <v>5000</v>
      </c>
      <c r="F129" s="70">
        <v>5000</v>
      </c>
      <c r="G129" s="9">
        <v>0</v>
      </c>
    </row>
    <row r="130" spans="1:7">
      <c r="A130" s="61"/>
      <c r="B130" s="110" t="s">
        <v>102</v>
      </c>
      <c r="C130" s="111" t="s">
        <v>107</v>
      </c>
      <c r="D130" s="12">
        <v>0</v>
      </c>
      <c r="E130" s="13">
        <v>5000</v>
      </c>
      <c r="F130" s="13">
        <v>5000</v>
      </c>
      <c r="G130" s="12">
        <v>0</v>
      </c>
    </row>
    <row r="131" spans="1:7" s="77" customFormat="1">
      <c r="A131" s="73"/>
      <c r="B131" s="74" t="s">
        <v>103</v>
      </c>
      <c r="C131" s="75" t="s">
        <v>12</v>
      </c>
      <c r="D131" s="11">
        <v>0</v>
      </c>
      <c r="E131" s="76">
        <v>5000</v>
      </c>
      <c r="F131" s="76">
        <v>5000</v>
      </c>
      <c r="G131" s="11">
        <v>0</v>
      </c>
    </row>
    <row r="132" spans="1:7" s="77" customFormat="1">
      <c r="A132" s="73"/>
      <c r="B132" s="74" t="s">
        <v>104</v>
      </c>
      <c r="C132" s="75" t="s">
        <v>13</v>
      </c>
      <c r="D132" s="12">
        <v>0</v>
      </c>
      <c r="E132" s="13">
        <v>5000</v>
      </c>
      <c r="F132" s="13">
        <v>5000</v>
      </c>
      <c r="G132" s="12">
        <v>0</v>
      </c>
    </row>
    <row r="133" spans="1:7" s="45" customFormat="1" ht="25.5">
      <c r="A133" s="52" t="s">
        <v>2</v>
      </c>
      <c r="B133" s="38">
        <v>63</v>
      </c>
      <c r="C133" s="42" t="s">
        <v>105</v>
      </c>
      <c r="D133" s="12">
        <f t="shared" ref="D133:G133" si="24">SUM(D126:D132)</f>
        <v>0</v>
      </c>
      <c r="E133" s="13">
        <f t="shared" si="24"/>
        <v>35000</v>
      </c>
      <c r="F133" s="13">
        <f t="shared" si="24"/>
        <v>35000</v>
      </c>
      <c r="G133" s="12">
        <f t="shared" si="24"/>
        <v>0</v>
      </c>
    </row>
    <row r="134" spans="1:7" s="45" customFormat="1" ht="11.1" customHeight="1">
      <c r="A134" s="52"/>
      <c r="B134" s="38"/>
      <c r="C134" s="42"/>
      <c r="D134" s="11"/>
      <c r="E134" s="11"/>
      <c r="F134" s="11"/>
      <c r="G134" s="11"/>
    </row>
    <row r="135" spans="1:7" s="45" customFormat="1">
      <c r="A135" s="52"/>
      <c r="B135" s="38">
        <v>64</v>
      </c>
      <c r="C135" s="42" t="s">
        <v>151</v>
      </c>
      <c r="D135" s="11"/>
      <c r="E135" s="11"/>
      <c r="F135" s="11"/>
      <c r="G135" s="11"/>
    </row>
    <row r="136" spans="1:7" s="82" customFormat="1" ht="15.6" customHeight="1">
      <c r="A136" s="80"/>
      <c r="B136" s="81" t="s">
        <v>130</v>
      </c>
      <c r="C136" s="58" t="s">
        <v>121</v>
      </c>
      <c r="D136" s="9">
        <v>0</v>
      </c>
      <c r="E136" s="9">
        <v>0</v>
      </c>
      <c r="F136" s="9">
        <v>0</v>
      </c>
      <c r="G136" s="121">
        <v>61843</v>
      </c>
    </row>
    <row r="137" spans="1:7" s="82" customFormat="1">
      <c r="A137" s="80" t="s">
        <v>2</v>
      </c>
      <c r="B137" s="38">
        <v>64</v>
      </c>
      <c r="C137" s="42" t="s">
        <v>151</v>
      </c>
      <c r="D137" s="10">
        <f>D136</f>
        <v>0</v>
      </c>
      <c r="E137" s="10">
        <f t="shared" ref="E137:G137" si="25">E136</f>
        <v>0</v>
      </c>
      <c r="F137" s="10">
        <f t="shared" si="25"/>
        <v>0</v>
      </c>
      <c r="G137" s="14">
        <f t="shared" si="25"/>
        <v>61843</v>
      </c>
    </row>
    <row r="138" spans="1:7" s="82" customFormat="1" ht="11.1" customHeight="1">
      <c r="A138" s="80"/>
      <c r="B138" s="81"/>
      <c r="C138" s="58"/>
      <c r="D138" s="70"/>
      <c r="E138" s="70"/>
      <c r="F138" s="70"/>
      <c r="G138" s="121"/>
    </row>
    <row r="139" spans="1:7" s="45" customFormat="1">
      <c r="A139" s="52"/>
      <c r="B139" s="38">
        <v>65</v>
      </c>
      <c r="C139" s="42" t="s">
        <v>152</v>
      </c>
      <c r="D139" s="11"/>
      <c r="E139" s="11"/>
      <c r="F139" s="11"/>
      <c r="G139" s="11"/>
    </row>
    <row r="140" spans="1:7" s="82" customFormat="1" ht="15.6" customHeight="1">
      <c r="A140" s="80"/>
      <c r="B140" s="81" t="s">
        <v>131</v>
      </c>
      <c r="C140" s="58" t="s">
        <v>121</v>
      </c>
      <c r="D140" s="9">
        <v>0</v>
      </c>
      <c r="E140" s="9">
        <v>0</v>
      </c>
      <c r="F140" s="9">
        <v>0</v>
      </c>
      <c r="G140" s="121">
        <v>3348</v>
      </c>
    </row>
    <row r="141" spans="1:7" s="82" customFormat="1">
      <c r="A141" s="80" t="s">
        <v>2</v>
      </c>
      <c r="B141" s="38">
        <v>65</v>
      </c>
      <c r="C141" s="42" t="s">
        <v>152</v>
      </c>
      <c r="D141" s="10">
        <f>D140</f>
        <v>0</v>
      </c>
      <c r="E141" s="10">
        <f t="shared" ref="E141:F141" si="26">E140</f>
        <v>0</v>
      </c>
      <c r="F141" s="10">
        <f t="shared" si="26"/>
        <v>0</v>
      </c>
      <c r="G141" s="14">
        <f t="shared" ref="G141" si="27">G140</f>
        <v>3348</v>
      </c>
    </row>
    <row r="142" spans="1:7" s="82" customFormat="1" ht="11.1" customHeight="1">
      <c r="A142" s="80"/>
      <c r="B142" s="81"/>
      <c r="C142" s="58"/>
      <c r="D142" s="70"/>
      <c r="E142" s="70"/>
      <c r="F142" s="70"/>
      <c r="G142" s="121"/>
    </row>
    <row r="143" spans="1:7" s="82" customFormat="1">
      <c r="A143" s="80"/>
      <c r="B143" s="38">
        <v>66</v>
      </c>
      <c r="C143" s="112" t="s">
        <v>153</v>
      </c>
      <c r="D143" s="122"/>
      <c r="E143" s="122"/>
      <c r="F143" s="122"/>
      <c r="G143" s="122"/>
    </row>
    <row r="144" spans="1:7" s="82" customFormat="1" ht="15.6" customHeight="1">
      <c r="A144" s="80"/>
      <c r="B144" s="81" t="s">
        <v>132</v>
      </c>
      <c r="C144" s="58" t="s">
        <v>121</v>
      </c>
      <c r="D144" s="9">
        <v>0</v>
      </c>
      <c r="E144" s="9">
        <v>0</v>
      </c>
      <c r="F144" s="9">
        <v>0</v>
      </c>
      <c r="G144" s="121">
        <v>6666</v>
      </c>
    </row>
    <row r="145" spans="1:7" s="82" customFormat="1">
      <c r="A145" s="80" t="s">
        <v>2</v>
      </c>
      <c r="B145" s="38">
        <v>66</v>
      </c>
      <c r="C145" s="112" t="s">
        <v>153</v>
      </c>
      <c r="D145" s="10">
        <f>D144</f>
        <v>0</v>
      </c>
      <c r="E145" s="10">
        <f t="shared" ref="E145:G145" si="28">E144</f>
        <v>0</v>
      </c>
      <c r="F145" s="10">
        <f t="shared" si="28"/>
        <v>0</v>
      </c>
      <c r="G145" s="14">
        <f t="shared" si="28"/>
        <v>6666</v>
      </c>
    </row>
    <row r="146" spans="1:7" s="82" customFormat="1" ht="11.1" customHeight="1">
      <c r="A146" s="80"/>
      <c r="B146" s="81"/>
      <c r="C146" s="58"/>
      <c r="D146" s="70"/>
      <c r="E146" s="70"/>
      <c r="F146" s="70"/>
      <c r="G146" s="121"/>
    </row>
    <row r="147" spans="1:7" s="82" customFormat="1">
      <c r="A147" s="80"/>
      <c r="B147" s="38">
        <v>67</v>
      </c>
      <c r="C147" s="75" t="s">
        <v>154</v>
      </c>
      <c r="D147" s="122"/>
      <c r="E147" s="122"/>
      <c r="F147" s="122"/>
      <c r="G147" s="122"/>
    </row>
    <row r="148" spans="1:7" s="82" customFormat="1" ht="15.6" customHeight="1">
      <c r="A148" s="80"/>
      <c r="B148" s="81" t="s">
        <v>133</v>
      </c>
      <c r="C148" s="58" t="s">
        <v>121</v>
      </c>
      <c r="D148" s="9">
        <v>0</v>
      </c>
      <c r="E148" s="9">
        <v>0</v>
      </c>
      <c r="F148" s="9">
        <v>0</v>
      </c>
      <c r="G148" s="121">
        <v>8685</v>
      </c>
    </row>
    <row r="149" spans="1:7" s="82" customFormat="1">
      <c r="A149" s="80" t="s">
        <v>2</v>
      </c>
      <c r="B149" s="38">
        <v>67</v>
      </c>
      <c r="C149" s="75" t="s">
        <v>154</v>
      </c>
      <c r="D149" s="10">
        <f>D148</f>
        <v>0</v>
      </c>
      <c r="E149" s="10">
        <f t="shared" ref="E149:G149" si="29">E148</f>
        <v>0</v>
      </c>
      <c r="F149" s="10">
        <f t="shared" si="29"/>
        <v>0</v>
      </c>
      <c r="G149" s="14">
        <f t="shared" si="29"/>
        <v>8685</v>
      </c>
    </row>
    <row r="150" spans="1:7" s="82" customFormat="1" ht="11.1" customHeight="1">
      <c r="A150" s="80"/>
      <c r="B150" s="81"/>
      <c r="C150" s="87"/>
      <c r="D150" s="76"/>
      <c r="E150" s="76"/>
      <c r="F150" s="76"/>
      <c r="G150" s="76"/>
    </row>
    <row r="151" spans="1:7" s="82" customFormat="1" ht="13.7" customHeight="1">
      <c r="A151" s="80"/>
      <c r="B151" s="38">
        <v>68</v>
      </c>
      <c r="C151" s="75" t="s">
        <v>155</v>
      </c>
      <c r="D151" s="122"/>
      <c r="E151" s="122"/>
      <c r="F151" s="122"/>
      <c r="G151" s="122"/>
    </row>
    <row r="152" spans="1:7" s="82" customFormat="1" ht="15.6" customHeight="1">
      <c r="A152" s="80"/>
      <c r="B152" s="81" t="s">
        <v>134</v>
      </c>
      <c r="C152" s="58" t="s">
        <v>121</v>
      </c>
      <c r="D152" s="9">
        <v>0</v>
      </c>
      <c r="E152" s="9">
        <v>0</v>
      </c>
      <c r="F152" s="9">
        <v>0</v>
      </c>
      <c r="G152" s="121">
        <v>5251</v>
      </c>
    </row>
    <row r="153" spans="1:7" s="82" customFormat="1" ht="17.100000000000001" customHeight="1">
      <c r="A153" s="80" t="s">
        <v>2</v>
      </c>
      <c r="B153" s="38">
        <v>68</v>
      </c>
      <c r="C153" s="75" t="s">
        <v>155</v>
      </c>
      <c r="D153" s="10">
        <f>D152</f>
        <v>0</v>
      </c>
      <c r="E153" s="10">
        <f t="shared" ref="E153:F153" si="30">E152</f>
        <v>0</v>
      </c>
      <c r="F153" s="10">
        <f t="shared" si="30"/>
        <v>0</v>
      </c>
      <c r="G153" s="14">
        <f t="shared" ref="G153" si="31">G152</f>
        <v>5251</v>
      </c>
    </row>
    <row r="154" spans="1:7" s="82" customFormat="1" ht="11.1" customHeight="1">
      <c r="A154" s="80"/>
      <c r="B154" s="81"/>
      <c r="C154" s="87"/>
      <c r="D154" s="76"/>
      <c r="E154" s="76"/>
      <c r="F154" s="76"/>
      <c r="G154" s="76"/>
    </row>
    <row r="155" spans="1:7" s="82" customFormat="1">
      <c r="A155" s="80"/>
      <c r="B155" s="38">
        <v>69</v>
      </c>
      <c r="C155" s="75" t="s">
        <v>156</v>
      </c>
      <c r="D155" s="122"/>
      <c r="E155" s="122"/>
      <c r="F155" s="122"/>
      <c r="G155" s="122"/>
    </row>
    <row r="156" spans="1:7" s="82" customFormat="1" ht="15.6" customHeight="1">
      <c r="A156" s="80"/>
      <c r="B156" s="81" t="s">
        <v>135</v>
      </c>
      <c r="C156" s="58" t="s">
        <v>121</v>
      </c>
      <c r="D156" s="9">
        <v>0</v>
      </c>
      <c r="E156" s="9">
        <v>0</v>
      </c>
      <c r="F156" s="9">
        <v>0</v>
      </c>
      <c r="G156" s="121">
        <v>2758</v>
      </c>
    </row>
    <row r="157" spans="1:7" s="82" customFormat="1">
      <c r="A157" s="80" t="s">
        <v>2</v>
      </c>
      <c r="B157" s="38">
        <v>69</v>
      </c>
      <c r="C157" s="75" t="s">
        <v>156</v>
      </c>
      <c r="D157" s="10">
        <f>D156</f>
        <v>0</v>
      </c>
      <c r="E157" s="10">
        <f t="shared" ref="E157:F157" si="32">E156</f>
        <v>0</v>
      </c>
      <c r="F157" s="10">
        <f t="shared" si="32"/>
        <v>0</v>
      </c>
      <c r="G157" s="14">
        <f t="shared" ref="G157" si="33">G156</f>
        <v>2758</v>
      </c>
    </row>
    <row r="158" spans="1:7" s="82" customFormat="1" ht="11.1" customHeight="1">
      <c r="A158" s="80"/>
      <c r="B158" s="81"/>
      <c r="C158" s="87"/>
      <c r="D158" s="76"/>
      <c r="E158" s="76"/>
      <c r="F158" s="76"/>
      <c r="G158" s="76"/>
    </row>
    <row r="159" spans="1:7" s="82" customFormat="1">
      <c r="A159" s="80"/>
      <c r="B159" s="38">
        <v>70</v>
      </c>
      <c r="C159" s="75" t="s">
        <v>157</v>
      </c>
      <c r="D159" s="122"/>
      <c r="E159" s="122"/>
      <c r="F159" s="122"/>
      <c r="G159" s="122"/>
    </row>
    <row r="160" spans="1:7" s="82" customFormat="1" ht="15.6" customHeight="1">
      <c r="A160" s="80"/>
      <c r="B160" s="81" t="s">
        <v>136</v>
      </c>
      <c r="C160" s="58" t="s">
        <v>121</v>
      </c>
      <c r="D160" s="9">
        <v>0</v>
      </c>
      <c r="E160" s="9">
        <v>0</v>
      </c>
      <c r="F160" s="9">
        <v>0</v>
      </c>
      <c r="G160" s="121">
        <v>2984</v>
      </c>
    </row>
    <row r="161" spans="1:7" s="82" customFormat="1">
      <c r="A161" s="80" t="s">
        <v>2</v>
      </c>
      <c r="B161" s="38">
        <v>70</v>
      </c>
      <c r="C161" s="75" t="s">
        <v>157</v>
      </c>
      <c r="D161" s="10">
        <f>D160</f>
        <v>0</v>
      </c>
      <c r="E161" s="10">
        <f t="shared" ref="E161:F161" si="34">E160</f>
        <v>0</v>
      </c>
      <c r="F161" s="10">
        <f t="shared" si="34"/>
        <v>0</v>
      </c>
      <c r="G161" s="14">
        <f t="shared" ref="G161" si="35">G160</f>
        <v>2984</v>
      </c>
    </row>
    <row r="162" spans="1:7" s="82" customFormat="1" ht="11.1" customHeight="1">
      <c r="A162" s="80"/>
      <c r="B162" s="81"/>
      <c r="C162" s="85"/>
      <c r="D162" s="76"/>
      <c r="E162" s="76"/>
      <c r="F162" s="76"/>
      <c r="G162" s="76"/>
    </row>
    <row r="163" spans="1:7" s="82" customFormat="1">
      <c r="A163" s="80"/>
      <c r="B163" s="38">
        <v>71</v>
      </c>
      <c r="C163" s="75" t="s">
        <v>158</v>
      </c>
      <c r="D163" s="122"/>
      <c r="E163" s="122"/>
      <c r="F163" s="122"/>
      <c r="G163" s="122"/>
    </row>
    <row r="164" spans="1:7" s="82" customFormat="1" ht="15.6" customHeight="1">
      <c r="A164" s="83"/>
      <c r="B164" s="84" t="s">
        <v>137</v>
      </c>
      <c r="C164" s="85" t="s">
        <v>121</v>
      </c>
      <c r="D164" s="9">
        <v>0</v>
      </c>
      <c r="E164" s="9">
        <v>0</v>
      </c>
      <c r="F164" s="9">
        <v>0</v>
      </c>
      <c r="G164" s="121">
        <v>1</v>
      </c>
    </row>
    <row r="165" spans="1:7" s="82" customFormat="1">
      <c r="A165" s="83" t="s">
        <v>2</v>
      </c>
      <c r="B165" s="74">
        <v>71</v>
      </c>
      <c r="C165" s="75" t="s">
        <v>158</v>
      </c>
      <c r="D165" s="10">
        <f>D164</f>
        <v>0</v>
      </c>
      <c r="E165" s="10">
        <f t="shared" ref="E165:F165" si="36">E164</f>
        <v>0</v>
      </c>
      <c r="F165" s="10">
        <f t="shared" si="36"/>
        <v>0</v>
      </c>
      <c r="G165" s="14">
        <f t="shared" ref="G165" si="37">G164</f>
        <v>1</v>
      </c>
    </row>
    <row r="166" spans="1:7" s="82" customFormat="1" ht="15.6" customHeight="1">
      <c r="A166" s="80"/>
      <c r="B166" s="81"/>
      <c r="C166" s="85"/>
      <c r="D166" s="76"/>
      <c r="E166" s="76"/>
      <c r="F166" s="76"/>
      <c r="G166" s="76"/>
    </row>
    <row r="167" spans="1:7" s="82" customFormat="1">
      <c r="A167" s="80"/>
      <c r="B167" s="38">
        <v>72</v>
      </c>
      <c r="C167" s="75" t="s">
        <v>159</v>
      </c>
      <c r="D167" s="122"/>
      <c r="E167" s="122"/>
      <c r="F167" s="122"/>
      <c r="G167" s="122"/>
    </row>
    <row r="168" spans="1:7" s="82" customFormat="1" ht="15.6" customHeight="1">
      <c r="A168" s="80"/>
      <c r="B168" s="81" t="s">
        <v>138</v>
      </c>
      <c r="C168" s="58" t="s">
        <v>121</v>
      </c>
      <c r="D168" s="9">
        <v>0</v>
      </c>
      <c r="E168" s="9">
        <v>0</v>
      </c>
      <c r="F168" s="9">
        <v>0</v>
      </c>
      <c r="G168" s="121">
        <v>1</v>
      </c>
    </row>
    <row r="169" spans="1:7" s="82" customFormat="1">
      <c r="A169" s="80" t="s">
        <v>2</v>
      </c>
      <c r="B169" s="38">
        <v>72</v>
      </c>
      <c r="C169" s="75" t="s">
        <v>159</v>
      </c>
      <c r="D169" s="10">
        <f>D168</f>
        <v>0</v>
      </c>
      <c r="E169" s="10">
        <f t="shared" ref="E169:F169" si="38">E168</f>
        <v>0</v>
      </c>
      <c r="F169" s="10">
        <f t="shared" si="38"/>
        <v>0</v>
      </c>
      <c r="G169" s="14">
        <f t="shared" ref="G169" si="39">G168</f>
        <v>1</v>
      </c>
    </row>
    <row r="170" spans="1:7" s="88" customFormat="1" ht="11.1" customHeight="1">
      <c r="A170" s="73"/>
      <c r="B170" s="74"/>
      <c r="C170" s="42"/>
      <c r="D170" s="11"/>
      <c r="E170" s="11"/>
      <c r="F170" s="11"/>
      <c r="G170" s="11"/>
    </row>
    <row r="171" spans="1:7" s="45" customFormat="1">
      <c r="A171" s="52"/>
      <c r="B171" s="38">
        <v>73</v>
      </c>
      <c r="C171" s="42" t="s">
        <v>160</v>
      </c>
      <c r="D171" s="11"/>
      <c r="E171" s="11"/>
      <c r="F171" s="11"/>
      <c r="G171" s="11"/>
    </row>
    <row r="172" spans="1:7" s="82" customFormat="1" ht="15.6" customHeight="1">
      <c r="A172" s="80"/>
      <c r="B172" s="81" t="s">
        <v>139</v>
      </c>
      <c r="C172" s="58" t="s">
        <v>121</v>
      </c>
      <c r="D172" s="9">
        <v>0</v>
      </c>
      <c r="E172" s="9">
        <v>0</v>
      </c>
      <c r="F172" s="9">
        <v>0</v>
      </c>
      <c r="G172" s="121">
        <v>15459</v>
      </c>
    </row>
    <row r="173" spans="1:7" s="82" customFormat="1">
      <c r="A173" s="80" t="s">
        <v>2</v>
      </c>
      <c r="B173" s="38">
        <v>73</v>
      </c>
      <c r="C173" s="42" t="s">
        <v>160</v>
      </c>
      <c r="D173" s="10">
        <f>D172</f>
        <v>0</v>
      </c>
      <c r="E173" s="10">
        <f t="shared" ref="E173:F173" si="40">E172</f>
        <v>0</v>
      </c>
      <c r="F173" s="10">
        <f t="shared" si="40"/>
        <v>0</v>
      </c>
      <c r="G173" s="14">
        <f t="shared" ref="G173" si="41">G172</f>
        <v>15459</v>
      </c>
    </row>
    <row r="174" spans="1:7" s="82" customFormat="1" ht="11.1" customHeight="1">
      <c r="A174" s="80"/>
      <c r="B174" s="81"/>
      <c r="C174" s="58"/>
      <c r="D174" s="70"/>
      <c r="E174" s="70"/>
      <c r="F174" s="70"/>
      <c r="G174" s="121"/>
    </row>
    <row r="175" spans="1:7" s="45" customFormat="1">
      <c r="A175" s="52"/>
      <c r="B175" s="38">
        <v>74</v>
      </c>
      <c r="C175" s="42" t="s">
        <v>161</v>
      </c>
      <c r="D175" s="11"/>
      <c r="E175" s="11"/>
      <c r="F175" s="11"/>
      <c r="G175" s="11"/>
    </row>
    <row r="176" spans="1:7" s="82" customFormat="1" ht="15.6" customHeight="1">
      <c r="A176" s="80"/>
      <c r="B176" s="81" t="s">
        <v>140</v>
      </c>
      <c r="C176" s="58" t="s">
        <v>121</v>
      </c>
      <c r="D176" s="9">
        <v>0</v>
      </c>
      <c r="E176" s="9">
        <v>0</v>
      </c>
      <c r="F176" s="9">
        <v>0</v>
      </c>
      <c r="G176" s="121">
        <v>837</v>
      </c>
    </row>
    <row r="177" spans="1:7" s="82" customFormat="1">
      <c r="A177" s="116" t="s">
        <v>2</v>
      </c>
      <c r="B177" s="110">
        <v>74</v>
      </c>
      <c r="C177" s="111" t="s">
        <v>161</v>
      </c>
      <c r="D177" s="10">
        <f>D176</f>
        <v>0</v>
      </c>
      <c r="E177" s="10">
        <f t="shared" ref="E177:F177" si="42">E176</f>
        <v>0</v>
      </c>
      <c r="F177" s="10">
        <f t="shared" si="42"/>
        <v>0</v>
      </c>
      <c r="G177" s="14">
        <f t="shared" ref="G177" si="43">G176</f>
        <v>837</v>
      </c>
    </row>
    <row r="178" spans="1:7" s="82" customFormat="1">
      <c r="A178" s="80"/>
      <c r="B178" s="81"/>
      <c r="C178" s="58"/>
      <c r="D178" s="70"/>
      <c r="E178" s="70"/>
      <c r="F178" s="70"/>
      <c r="G178" s="121"/>
    </row>
    <row r="179" spans="1:7" s="82" customFormat="1">
      <c r="A179" s="80"/>
      <c r="B179" s="38">
        <v>75</v>
      </c>
      <c r="C179" s="112" t="s">
        <v>162</v>
      </c>
      <c r="D179" s="122"/>
      <c r="E179" s="122"/>
      <c r="F179" s="122"/>
      <c r="G179" s="122"/>
    </row>
    <row r="180" spans="1:7" s="82" customFormat="1" ht="15.6" customHeight="1">
      <c r="A180" s="83"/>
      <c r="B180" s="84" t="s">
        <v>141</v>
      </c>
      <c r="C180" s="85" t="s">
        <v>121</v>
      </c>
      <c r="D180" s="12">
        <v>0</v>
      </c>
      <c r="E180" s="12">
        <v>0</v>
      </c>
      <c r="F180" s="12">
        <v>0</v>
      </c>
      <c r="G180" s="127">
        <v>1666</v>
      </c>
    </row>
    <row r="181" spans="1:7" s="82" customFormat="1">
      <c r="A181" s="80" t="s">
        <v>2</v>
      </c>
      <c r="B181" s="38">
        <v>75</v>
      </c>
      <c r="C181" s="112" t="s">
        <v>162</v>
      </c>
      <c r="D181" s="12">
        <f>D180</f>
        <v>0</v>
      </c>
      <c r="E181" s="12">
        <f t="shared" ref="E181:F181" si="44">E180</f>
        <v>0</v>
      </c>
      <c r="F181" s="12">
        <f t="shared" si="44"/>
        <v>0</v>
      </c>
      <c r="G181" s="13">
        <f t="shared" ref="G181" si="45">G180</f>
        <v>1666</v>
      </c>
    </row>
    <row r="182" spans="1:7" s="82" customFormat="1">
      <c r="A182" s="80"/>
      <c r="B182" s="81"/>
      <c r="C182" s="58"/>
      <c r="D182" s="70"/>
      <c r="E182" s="70"/>
      <c r="F182" s="70"/>
      <c r="G182" s="121"/>
    </row>
    <row r="183" spans="1:7" s="82" customFormat="1">
      <c r="A183" s="80"/>
      <c r="B183" s="38">
        <v>76</v>
      </c>
      <c r="C183" s="75" t="s">
        <v>163</v>
      </c>
      <c r="D183" s="122"/>
      <c r="E183" s="122"/>
      <c r="F183" s="122"/>
      <c r="G183" s="122"/>
    </row>
    <row r="184" spans="1:7" s="82" customFormat="1" ht="15.6" customHeight="1">
      <c r="A184" s="80"/>
      <c r="B184" s="81" t="s">
        <v>142</v>
      </c>
      <c r="C184" s="58" t="s">
        <v>121</v>
      </c>
      <c r="D184" s="9">
        <v>0</v>
      </c>
      <c r="E184" s="9">
        <v>0</v>
      </c>
      <c r="F184" s="9">
        <v>0</v>
      </c>
      <c r="G184" s="121">
        <v>2171</v>
      </c>
    </row>
    <row r="185" spans="1:7" s="82" customFormat="1">
      <c r="A185" s="80" t="s">
        <v>2</v>
      </c>
      <c r="B185" s="38">
        <v>76</v>
      </c>
      <c r="C185" s="75" t="s">
        <v>163</v>
      </c>
      <c r="D185" s="10">
        <f>D184</f>
        <v>0</v>
      </c>
      <c r="E185" s="10">
        <f t="shared" ref="E185:F185" si="46">E184</f>
        <v>0</v>
      </c>
      <c r="F185" s="10">
        <f t="shared" si="46"/>
        <v>0</v>
      </c>
      <c r="G185" s="14">
        <f t="shared" ref="G185" si="47">G184</f>
        <v>2171</v>
      </c>
    </row>
    <row r="186" spans="1:7" s="82" customFormat="1">
      <c r="A186" s="80"/>
      <c r="B186" s="81"/>
      <c r="C186" s="87"/>
      <c r="D186" s="76"/>
      <c r="E186" s="76"/>
      <c r="F186" s="76"/>
      <c r="G186" s="76"/>
    </row>
    <row r="187" spans="1:7" s="82" customFormat="1" ht="25.5">
      <c r="A187" s="80"/>
      <c r="B187" s="38">
        <v>77</v>
      </c>
      <c r="C187" s="75" t="s">
        <v>164</v>
      </c>
      <c r="D187" s="122"/>
      <c r="E187" s="122"/>
      <c r="F187" s="122"/>
      <c r="G187" s="122"/>
    </row>
    <row r="188" spans="1:7" s="82" customFormat="1" ht="15.6" customHeight="1">
      <c r="A188" s="80"/>
      <c r="B188" s="81" t="s">
        <v>143</v>
      </c>
      <c r="C188" s="58" t="s">
        <v>121</v>
      </c>
      <c r="D188" s="9">
        <v>0</v>
      </c>
      <c r="E188" s="9">
        <v>0</v>
      </c>
      <c r="F188" s="9">
        <v>0</v>
      </c>
      <c r="G188" s="121">
        <v>1313</v>
      </c>
    </row>
    <row r="189" spans="1:7" s="82" customFormat="1" ht="25.5">
      <c r="A189" s="80" t="s">
        <v>2</v>
      </c>
      <c r="B189" s="38">
        <v>77</v>
      </c>
      <c r="C189" s="75" t="s">
        <v>164</v>
      </c>
      <c r="D189" s="10">
        <f>D188</f>
        <v>0</v>
      </c>
      <c r="E189" s="10">
        <f t="shared" ref="E189:F189" si="48">E188</f>
        <v>0</v>
      </c>
      <c r="F189" s="10">
        <f t="shared" si="48"/>
        <v>0</v>
      </c>
      <c r="G189" s="14">
        <f t="shared" ref="G189" si="49">G188</f>
        <v>1313</v>
      </c>
    </row>
    <row r="190" spans="1:7" s="82" customFormat="1">
      <c r="A190" s="80"/>
      <c r="B190" s="81"/>
      <c r="C190" s="87"/>
      <c r="D190" s="76"/>
      <c r="E190" s="76"/>
      <c r="F190" s="76"/>
      <c r="G190" s="76"/>
    </row>
    <row r="191" spans="1:7" s="82" customFormat="1">
      <c r="A191" s="80"/>
      <c r="B191" s="38">
        <v>78</v>
      </c>
      <c r="C191" s="75" t="s">
        <v>165</v>
      </c>
      <c r="D191" s="122"/>
      <c r="E191" s="122"/>
      <c r="F191" s="122"/>
      <c r="G191" s="122"/>
    </row>
    <row r="192" spans="1:7" s="82" customFormat="1" ht="15.6" customHeight="1">
      <c r="A192" s="80"/>
      <c r="B192" s="81" t="s">
        <v>144</v>
      </c>
      <c r="C192" s="58" t="s">
        <v>121</v>
      </c>
      <c r="D192" s="9">
        <v>0</v>
      </c>
      <c r="E192" s="9">
        <v>0</v>
      </c>
      <c r="F192" s="9">
        <v>0</v>
      </c>
      <c r="G192" s="121">
        <v>690</v>
      </c>
    </row>
    <row r="193" spans="1:7" s="82" customFormat="1">
      <c r="A193" s="80" t="s">
        <v>2</v>
      </c>
      <c r="B193" s="38">
        <v>78</v>
      </c>
      <c r="C193" s="75" t="s">
        <v>165</v>
      </c>
      <c r="D193" s="10">
        <f>D192</f>
        <v>0</v>
      </c>
      <c r="E193" s="10">
        <f t="shared" ref="E193:F193" si="50">E192</f>
        <v>0</v>
      </c>
      <c r="F193" s="10">
        <f t="shared" si="50"/>
        <v>0</v>
      </c>
      <c r="G193" s="14">
        <f t="shared" ref="G193" si="51">G192</f>
        <v>690</v>
      </c>
    </row>
    <row r="194" spans="1:7" s="82" customFormat="1">
      <c r="A194" s="80"/>
      <c r="B194" s="81"/>
      <c r="C194" s="87"/>
      <c r="D194" s="76"/>
      <c r="E194" s="76"/>
      <c r="F194" s="76"/>
      <c r="G194" s="76"/>
    </row>
    <row r="195" spans="1:7" s="82" customFormat="1">
      <c r="A195" s="80"/>
      <c r="B195" s="38">
        <v>79</v>
      </c>
      <c r="C195" s="75" t="s">
        <v>166</v>
      </c>
      <c r="D195" s="122"/>
      <c r="E195" s="122"/>
      <c r="F195" s="122"/>
      <c r="G195" s="122"/>
    </row>
    <row r="196" spans="1:7" s="82" customFormat="1" ht="15.6" customHeight="1">
      <c r="A196" s="80"/>
      <c r="B196" s="81" t="s">
        <v>145</v>
      </c>
      <c r="C196" s="58" t="s">
        <v>121</v>
      </c>
      <c r="D196" s="9">
        <v>0</v>
      </c>
      <c r="E196" s="9">
        <v>0</v>
      </c>
      <c r="F196" s="9">
        <v>0</v>
      </c>
      <c r="G196" s="121">
        <v>746</v>
      </c>
    </row>
    <row r="197" spans="1:7" s="82" customFormat="1">
      <c r="A197" s="80" t="s">
        <v>2</v>
      </c>
      <c r="B197" s="38">
        <v>79</v>
      </c>
      <c r="C197" s="75" t="s">
        <v>166</v>
      </c>
      <c r="D197" s="10">
        <f>D196</f>
        <v>0</v>
      </c>
      <c r="E197" s="10">
        <f t="shared" ref="E197:F197" si="52">E196</f>
        <v>0</v>
      </c>
      <c r="F197" s="10">
        <f t="shared" si="52"/>
        <v>0</v>
      </c>
      <c r="G197" s="14">
        <f t="shared" ref="G197" si="53">G196</f>
        <v>746</v>
      </c>
    </row>
    <row r="198" spans="1:7" s="82" customFormat="1">
      <c r="A198" s="80"/>
      <c r="B198" s="81"/>
      <c r="C198" s="85"/>
      <c r="D198" s="76"/>
      <c r="E198" s="76"/>
      <c r="F198" s="76"/>
      <c r="G198" s="76"/>
    </row>
    <row r="199" spans="1:7" s="82" customFormat="1">
      <c r="A199" s="80"/>
      <c r="B199" s="38">
        <v>80</v>
      </c>
      <c r="C199" s="75" t="s">
        <v>167</v>
      </c>
      <c r="D199" s="122"/>
      <c r="E199" s="122"/>
      <c r="F199" s="122"/>
      <c r="G199" s="122"/>
    </row>
    <row r="200" spans="1:7" s="82" customFormat="1" ht="15.6" customHeight="1">
      <c r="A200" s="80"/>
      <c r="B200" s="81" t="s">
        <v>146</v>
      </c>
      <c r="C200" s="58" t="s">
        <v>121</v>
      </c>
      <c r="D200" s="9">
        <v>0</v>
      </c>
      <c r="E200" s="9">
        <v>0</v>
      </c>
      <c r="F200" s="9">
        <v>0</v>
      </c>
      <c r="G200" s="121">
        <v>1</v>
      </c>
    </row>
    <row r="201" spans="1:7" s="82" customFormat="1">
      <c r="A201" s="80" t="s">
        <v>2</v>
      </c>
      <c r="B201" s="38">
        <v>80</v>
      </c>
      <c r="C201" s="75" t="s">
        <v>167</v>
      </c>
      <c r="D201" s="10">
        <f>D200</f>
        <v>0</v>
      </c>
      <c r="E201" s="10">
        <f t="shared" ref="E201:F201" si="54">E200</f>
        <v>0</v>
      </c>
      <c r="F201" s="10">
        <f t="shared" si="54"/>
        <v>0</v>
      </c>
      <c r="G201" s="14">
        <f t="shared" ref="G201" si="55">G200</f>
        <v>1</v>
      </c>
    </row>
    <row r="202" spans="1:7" s="82" customFormat="1">
      <c r="A202" s="80"/>
      <c r="B202" s="81"/>
      <c r="C202" s="85"/>
      <c r="D202" s="76"/>
      <c r="E202" s="76"/>
      <c r="F202" s="76"/>
      <c r="G202" s="76"/>
    </row>
    <row r="203" spans="1:7" s="82" customFormat="1">
      <c r="A203" s="80"/>
      <c r="B203" s="38">
        <v>81</v>
      </c>
      <c r="C203" s="75" t="s">
        <v>168</v>
      </c>
      <c r="D203" s="122"/>
      <c r="E203" s="122"/>
      <c r="F203" s="122"/>
      <c r="G203" s="122"/>
    </row>
    <row r="204" spans="1:7" s="82" customFormat="1" ht="15.6" customHeight="1">
      <c r="A204" s="80"/>
      <c r="B204" s="81" t="s">
        <v>147</v>
      </c>
      <c r="C204" s="58" t="s">
        <v>121</v>
      </c>
      <c r="D204" s="9">
        <v>0</v>
      </c>
      <c r="E204" s="9">
        <v>0</v>
      </c>
      <c r="F204" s="9">
        <v>0</v>
      </c>
      <c r="G204" s="121">
        <v>1</v>
      </c>
    </row>
    <row r="205" spans="1:7" s="82" customFormat="1">
      <c r="A205" s="80" t="s">
        <v>2</v>
      </c>
      <c r="B205" s="38">
        <v>81</v>
      </c>
      <c r="C205" s="75" t="s">
        <v>168</v>
      </c>
      <c r="D205" s="10">
        <f>D204</f>
        <v>0</v>
      </c>
      <c r="E205" s="10">
        <f t="shared" ref="E205:F205" si="56">E204</f>
        <v>0</v>
      </c>
      <c r="F205" s="10">
        <f t="shared" si="56"/>
        <v>0</v>
      </c>
      <c r="G205" s="14">
        <f t="shared" ref="G205" si="57">G204</f>
        <v>1</v>
      </c>
    </row>
    <row r="206" spans="1:7" s="88" customFormat="1">
      <c r="A206" s="73"/>
      <c r="B206" s="74"/>
      <c r="C206" s="42"/>
      <c r="D206" s="11"/>
      <c r="E206" s="11"/>
      <c r="F206" s="11"/>
      <c r="G206" s="11"/>
    </row>
    <row r="207" spans="1:7" s="45" customFormat="1" ht="25.5">
      <c r="A207" s="52"/>
      <c r="B207" s="38">
        <v>82</v>
      </c>
      <c r="C207" s="42" t="s">
        <v>169</v>
      </c>
      <c r="D207" s="11"/>
      <c r="E207" s="11"/>
      <c r="F207" s="11"/>
      <c r="G207" s="11"/>
    </row>
    <row r="208" spans="1:7" s="82" customFormat="1" ht="15.6" customHeight="1">
      <c r="A208" s="80"/>
      <c r="B208" s="81" t="s">
        <v>148</v>
      </c>
      <c r="C208" s="58" t="s">
        <v>121</v>
      </c>
      <c r="D208" s="9">
        <v>0</v>
      </c>
      <c r="E208" s="9">
        <v>0</v>
      </c>
      <c r="F208" s="9">
        <v>0</v>
      </c>
      <c r="G208" s="121">
        <v>4998</v>
      </c>
    </row>
    <row r="209" spans="1:7" s="82" customFormat="1" ht="25.5">
      <c r="A209" s="83" t="s">
        <v>2</v>
      </c>
      <c r="B209" s="74">
        <v>82</v>
      </c>
      <c r="C209" s="75" t="s">
        <v>169</v>
      </c>
      <c r="D209" s="10">
        <f>D208</f>
        <v>0</v>
      </c>
      <c r="E209" s="10">
        <f t="shared" ref="E209:F209" si="58">E208</f>
        <v>0</v>
      </c>
      <c r="F209" s="10">
        <f t="shared" si="58"/>
        <v>0</v>
      </c>
      <c r="G209" s="14">
        <f t="shared" ref="G209" si="59">G208</f>
        <v>4998</v>
      </c>
    </row>
    <row r="210" spans="1:7" s="82" customFormat="1" ht="15.6" customHeight="1">
      <c r="A210" s="80"/>
      <c r="B210" s="81"/>
      <c r="C210" s="58"/>
      <c r="D210" s="70"/>
      <c r="E210" s="70"/>
      <c r="F210" s="70"/>
      <c r="G210" s="121"/>
    </row>
    <row r="211" spans="1:7" s="45" customFormat="1" ht="25.5">
      <c r="A211" s="52"/>
      <c r="B211" s="38">
        <v>83</v>
      </c>
      <c r="C211" s="42" t="s">
        <v>170</v>
      </c>
      <c r="D211" s="11"/>
      <c r="E211" s="11"/>
      <c r="F211" s="11"/>
      <c r="G211" s="11"/>
    </row>
    <row r="212" spans="1:7" s="82" customFormat="1" ht="15.6" customHeight="1">
      <c r="A212" s="80"/>
      <c r="B212" s="81" t="s">
        <v>149</v>
      </c>
      <c r="C212" s="58" t="s">
        <v>121</v>
      </c>
      <c r="D212" s="9">
        <v>0</v>
      </c>
      <c r="E212" s="9">
        <v>0</v>
      </c>
      <c r="F212" s="9">
        <v>0</v>
      </c>
      <c r="G212" s="121">
        <v>5000</v>
      </c>
    </row>
    <row r="213" spans="1:7" s="82" customFormat="1" ht="25.5">
      <c r="A213" s="83" t="s">
        <v>2</v>
      </c>
      <c r="B213" s="74">
        <v>83</v>
      </c>
      <c r="C213" s="75" t="s">
        <v>170</v>
      </c>
      <c r="D213" s="10">
        <f>D212</f>
        <v>0</v>
      </c>
      <c r="E213" s="10">
        <f t="shared" ref="E213:F213" si="60">E212</f>
        <v>0</v>
      </c>
      <c r="F213" s="10">
        <f t="shared" si="60"/>
        <v>0</v>
      </c>
      <c r="G213" s="14">
        <f t="shared" ref="G213" si="61">G212</f>
        <v>5000</v>
      </c>
    </row>
    <row r="214" spans="1:7" s="82" customFormat="1" ht="11.1" customHeight="1">
      <c r="A214" s="80"/>
      <c r="B214" s="81"/>
      <c r="C214" s="58"/>
      <c r="D214" s="70"/>
      <c r="E214" s="70"/>
      <c r="F214" s="70"/>
      <c r="G214" s="121"/>
    </row>
    <row r="215" spans="1:7" s="82" customFormat="1" ht="25.5">
      <c r="A215" s="80"/>
      <c r="B215" s="38">
        <v>84</v>
      </c>
      <c r="C215" s="112" t="s">
        <v>171</v>
      </c>
      <c r="D215" s="122"/>
      <c r="E215" s="122"/>
      <c r="F215" s="122"/>
      <c r="G215" s="122"/>
    </row>
    <row r="216" spans="1:7" s="82" customFormat="1" ht="15.6" customHeight="1">
      <c r="A216" s="80"/>
      <c r="B216" s="81" t="s">
        <v>150</v>
      </c>
      <c r="C216" s="58" t="s">
        <v>121</v>
      </c>
      <c r="D216" s="9">
        <v>0</v>
      </c>
      <c r="E216" s="9">
        <v>0</v>
      </c>
      <c r="F216" s="9">
        <v>0</v>
      </c>
      <c r="G216" s="121">
        <v>5000</v>
      </c>
    </row>
    <row r="217" spans="1:7" s="82" customFormat="1" ht="25.5">
      <c r="A217" s="116" t="s">
        <v>2</v>
      </c>
      <c r="B217" s="110">
        <v>84</v>
      </c>
      <c r="C217" s="136" t="s">
        <v>171</v>
      </c>
      <c r="D217" s="10">
        <f>D216</f>
        <v>0</v>
      </c>
      <c r="E217" s="10">
        <f t="shared" ref="E217:F217" si="62">E216</f>
        <v>0</v>
      </c>
      <c r="F217" s="10">
        <f t="shared" si="62"/>
        <v>0</v>
      </c>
      <c r="G217" s="14">
        <f t="shared" ref="G217" si="63">G216</f>
        <v>5000</v>
      </c>
    </row>
    <row r="218" spans="1:7" s="82" customFormat="1" ht="11.1" customHeight="1">
      <c r="A218" s="80"/>
      <c r="B218" s="81"/>
      <c r="C218" s="58"/>
      <c r="D218" s="70"/>
      <c r="E218" s="70"/>
      <c r="F218" s="70"/>
      <c r="G218" s="121"/>
    </row>
    <row r="219" spans="1:7" s="82" customFormat="1" ht="25.5">
      <c r="A219" s="83"/>
      <c r="B219" s="74">
        <v>85</v>
      </c>
      <c r="C219" s="75" t="s">
        <v>172</v>
      </c>
      <c r="D219" s="122"/>
      <c r="E219" s="122"/>
      <c r="F219" s="122"/>
      <c r="G219" s="122"/>
    </row>
    <row r="220" spans="1:7" s="82" customFormat="1" ht="15.6" customHeight="1">
      <c r="A220" s="83"/>
      <c r="B220" s="84" t="s">
        <v>177</v>
      </c>
      <c r="C220" s="85" t="s">
        <v>121</v>
      </c>
      <c r="D220" s="12">
        <v>0</v>
      </c>
      <c r="E220" s="12">
        <v>0</v>
      </c>
      <c r="F220" s="12">
        <v>0</v>
      </c>
      <c r="G220" s="127">
        <v>5000</v>
      </c>
    </row>
    <row r="221" spans="1:7" s="82" customFormat="1" ht="25.5">
      <c r="A221" s="83" t="s">
        <v>2</v>
      </c>
      <c r="B221" s="74">
        <v>85</v>
      </c>
      <c r="C221" s="75" t="s">
        <v>172</v>
      </c>
      <c r="D221" s="12">
        <f>D220</f>
        <v>0</v>
      </c>
      <c r="E221" s="12">
        <f t="shared" ref="E221:F221" si="64">E220</f>
        <v>0</v>
      </c>
      <c r="F221" s="12">
        <f t="shared" si="64"/>
        <v>0</v>
      </c>
      <c r="G221" s="13">
        <f t="shared" ref="G221" si="65">G220</f>
        <v>5000</v>
      </c>
    </row>
    <row r="222" spans="1:7" s="82" customFormat="1" ht="11.1" customHeight="1">
      <c r="A222" s="83"/>
      <c r="B222" s="84"/>
      <c r="C222" s="137"/>
      <c r="D222" s="76"/>
      <c r="E222" s="76"/>
      <c r="F222" s="76"/>
      <c r="G222" s="76"/>
    </row>
    <row r="223" spans="1:7" s="82" customFormat="1" ht="25.5">
      <c r="A223" s="80"/>
      <c r="B223" s="38">
        <v>86</v>
      </c>
      <c r="C223" s="75" t="s">
        <v>173</v>
      </c>
      <c r="D223" s="122"/>
      <c r="E223" s="122"/>
      <c r="F223" s="122"/>
      <c r="G223" s="122"/>
    </row>
    <row r="224" spans="1:7" s="82" customFormat="1" ht="15.6" customHeight="1">
      <c r="A224" s="80"/>
      <c r="B224" s="81" t="s">
        <v>178</v>
      </c>
      <c r="C224" s="58" t="s">
        <v>121</v>
      </c>
      <c r="D224" s="9">
        <v>0</v>
      </c>
      <c r="E224" s="9">
        <v>0</v>
      </c>
      <c r="F224" s="9">
        <v>0</v>
      </c>
      <c r="G224" s="121">
        <v>5000</v>
      </c>
    </row>
    <row r="225" spans="1:7" s="82" customFormat="1" ht="25.5">
      <c r="A225" s="80" t="s">
        <v>2</v>
      </c>
      <c r="B225" s="38">
        <v>86</v>
      </c>
      <c r="C225" s="75" t="s">
        <v>173</v>
      </c>
      <c r="D225" s="10">
        <f>D224</f>
        <v>0</v>
      </c>
      <c r="E225" s="10">
        <f t="shared" ref="E225:F225" si="66">E224</f>
        <v>0</v>
      </c>
      <c r="F225" s="10">
        <f t="shared" si="66"/>
        <v>0</v>
      </c>
      <c r="G225" s="14">
        <f t="shared" ref="G225" si="67">G224</f>
        <v>5000</v>
      </c>
    </row>
    <row r="226" spans="1:7" s="82" customFormat="1" ht="11.1" customHeight="1">
      <c r="A226" s="80"/>
      <c r="B226" s="81"/>
      <c r="C226" s="87"/>
      <c r="D226" s="76"/>
      <c r="E226" s="76"/>
      <c r="F226" s="76"/>
      <c r="G226" s="76"/>
    </row>
    <row r="227" spans="1:7" s="82" customFormat="1" ht="25.5">
      <c r="A227" s="80"/>
      <c r="B227" s="38">
        <v>87</v>
      </c>
      <c r="C227" s="75" t="s">
        <v>174</v>
      </c>
      <c r="D227" s="122"/>
      <c r="E227" s="122"/>
      <c r="F227" s="122"/>
      <c r="G227" s="122"/>
    </row>
    <row r="228" spans="1:7" s="82" customFormat="1" ht="15.6" customHeight="1">
      <c r="A228" s="80"/>
      <c r="B228" s="81" t="s">
        <v>179</v>
      </c>
      <c r="C228" s="58" t="s">
        <v>121</v>
      </c>
      <c r="D228" s="9">
        <v>0</v>
      </c>
      <c r="E228" s="9">
        <v>0</v>
      </c>
      <c r="F228" s="9">
        <v>0</v>
      </c>
      <c r="G228" s="121">
        <v>5000</v>
      </c>
    </row>
    <row r="229" spans="1:7" s="82" customFormat="1" ht="25.5">
      <c r="A229" s="80" t="s">
        <v>2</v>
      </c>
      <c r="B229" s="38">
        <v>87</v>
      </c>
      <c r="C229" s="75" t="s">
        <v>174</v>
      </c>
      <c r="D229" s="10">
        <f>D228</f>
        <v>0</v>
      </c>
      <c r="E229" s="10">
        <f t="shared" ref="E229:F229" si="68">E228</f>
        <v>0</v>
      </c>
      <c r="F229" s="10">
        <f t="shared" si="68"/>
        <v>0</v>
      </c>
      <c r="G229" s="14">
        <f t="shared" ref="G229" si="69">G228</f>
        <v>5000</v>
      </c>
    </row>
    <row r="230" spans="1:7" s="82" customFormat="1" ht="11.1" customHeight="1">
      <c r="A230" s="80"/>
      <c r="B230" s="81"/>
      <c r="C230" s="87"/>
      <c r="D230" s="76"/>
      <c r="E230" s="76"/>
      <c r="F230" s="76"/>
      <c r="G230" s="76"/>
    </row>
    <row r="231" spans="1:7" s="82" customFormat="1" ht="25.5">
      <c r="A231" s="80"/>
      <c r="B231" s="38">
        <v>88</v>
      </c>
      <c r="C231" s="75" t="s">
        <v>175</v>
      </c>
      <c r="D231" s="122"/>
      <c r="E231" s="122"/>
      <c r="F231" s="122"/>
      <c r="G231" s="122"/>
    </row>
    <row r="232" spans="1:7" s="82" customFormat="1" ht="15.6" customHeight="1">
      <c r="A232" s="80"/>
      <c r="B232" s="81" t="s">
        <v>180</v>
      </c>
      <c r="C232" s="58" t="s">
        <v>121</v>
      </c>
      <c r="D232" s="9">
        <v>0</v>
      </c>
      <c r="E232" s="9">
        <v>0</v>
      </c>
      <c r="F232" s="9">
        <v>0</v>
      </c>
      <c r="G232" s="121">
        <v>5000</v>
      </c>
    </row>
    <row r="233" spans="1:7" s="82" customFormat="1" ht="25.5">
      <c r="A233" s="80" t="s">
        <v>2</v>
      </c>
      <c r="B233" s="38">
        <v>88</v>
      </c>
      <c r="C233" s="75" t="s">
        <v>175</v>
      </c>
      <c r="D233" s="10">
        <f>D232</f>
        <v>0</v>
      </c>
      <c r="E233" s="10">
        <f t="shared" ref="E233:F233" si="70">E232</f>
        <v>0</v>
      </c>
      <c r="F233" s="10">
        <f t="shared" si="70"/>
        <v>0</v>
      </c>
      <c r="G233" s="14">
        <f t="shared" ref="G233" si="71">G232</f>
        <v>5000</v>
      </c>
    </row>
    <row r="234" spans="1:7" s="82" customFormat="1" ht="11.1" customHeight="1">
      <c r="A234" s="80"/>
      <c r="B234" s="81"/>
      <c r="C234" s="85"/>
      <c r="D234" s="76"/>
      <c r="E234" s="76"/>
      <c r="F234" s="76"/>
      <c r="G234" s="76"/>
    </row>
    <row r="235" spans="1:7" s="82" customFormat="1" ht="25.5">
      <c r="A235" s="80"/>
      <c r="B235" s="38">
        <v>89</v>
      </c>
      <c r="C235" s="75" t="s">
        <v>176</v>
      </c>
      <c r="D235" s="122"/>
      <c r="E235" s="122"/>
      <c r="F235" s="122"/>
      <c r="G235" s="122"/>
    </row>
    <row r="236" spans="1:7" s="82" customFormat="1" ht="15.6" customHeight="1">
      <c r="A236" s="80"/>
      <c r="B236" s="81" t="s">
        <v>181</v>
      </c>
      <c r="C236" s="58" t="s">
        <v>121</v>
      </c>
      <c r="D236" s="9">
        <v>0</v>
      </c>
      <c r="E236" s="9">
        <v>0</v>
      </c>
      <c r="F236" s="9">
        <v>0</v>
      </c>
      <c r="G236" s="121">
        <v>1</v>
      </c>
    </row>
    <row r="237" spans="1:7" s="82" customFormat="1" ht="25.5">
      <c r="A237" s="80" t="s">
        <v>2</v>
      </c>
      <c r="B237" s="38">
        <v>89</v>
      </c>
      <c r="C237" s="75" t="s">
        <v>176</v>
      </c>
      <c r="D237" s="10">
        <f>D236</f>
        <v>0</v>
      </c>
      <c r="E237" s="10">
        <f t="shared" ref="E237:F237" si="72">E236</f>
        <v>0</v>
      </c>
      <c r="F237" s="10">
        <f t="shared" si="72"/>
        <v>0</v>
      </c>
      <c r="G237" s="14">
        <f t="shared" ref="G237" si="73">G236</f>
        <v>1</v>
      </c>
    </row>
    <row r="238" spans="1:7" s="82" customFormat="1" ht="11.1" customHeight="1">
      <c r="A238" s="80"/>
      <c r="B238" s="81"/>
      <c r="C238" s="85"/>
      <c r="D238" s="76"/>
      <c r="E238" s="76"/>
      <c r="F238" s="76"/>
      <c r="G238" s="76"/>
    </row>
    <row r="239" spans="1:7" s="82" customFormat="1" ht="25.5">
      <c r="A239" s="80"/>
      <c r="B239" s="38">
        <v>90</v>
      </c>
      <c r="C239" s="75" t="s">
        <v>183</v>
      </c>
      <c r="D239" s="122"/>
      <c r="E239" s="122"/>
      <c r="F239" s="122"/>
      <c r="G239" s="122"/>
    </row>
    <row r="240" spans="1:7" s="82" customFormat="1" ht="15.6" customHeight="1">
      <c r="A240" s="80"/>
      <c r="B240" s="81" t="s">
        <v>182</v>
      </c>
      <c r="C240" s="58" t="s">
        <v>121</v>
      </c>
      <c r="D240" s="9">
        <v>0</v>
      </c>
      <c r="E240" s="9">
        <v>0</v>
      </c>
      <c r="F240" s="9">
        <v>0</v>
      </c>
      <c r="G240" s="121">
        <v>1</v>
      </c>
    </row>
    <row r="241" spans="1:7" s="82" customFormat="1" ht="25.5">
      <c r="A241" s="80" t="s">
        <v>2</v>
      </c>
      <c r="B241" s="38">
        <v>90</v>
      </c>
      <c r="C241" s="75" t="s">
        <v>183</v>
      </c>
      <c r="D241" s="10">
        <f>D240</f>
        <v>0</v>
      </c>
      <c r="E241" s="10">
        <f t="shared" ref="E241:F241" si="74">E240</f>
        <v>0</v>
      </c>
      <c r="F241" s="10">
        <f t="shared" si="74"/>
        <v>0</v>
      </c>
      <c r="G241" s="14">
        <f t="shared" ref="G241" si="75">G240</f>
        <v>1</v>
      </c>
    </row>
    <row r="242" spans="1:7" ht="27" customHeight="1">
      <c r="A242" s="73" t="s">
        <v>2</v>
      </c>
      <c r="B242" s="74">
        <v>94</v>
      </c>
      <c r="C242" s="75" t="s">
        <v>74</v>
      </c>
      <c r="D242" s="12">
        <f>D241+D237+D233+D229+D225+D221+D217++D209+D205+D201+D197+D193+D189+D185+D181+D177+D173+D169+D165+D161+D157+D153+D149+D145+D141+D137+D133+D123+D113+D213</f>
        <v>0</v>
      </c>
      <c r="E242" s="13">
        <f t="shared" ref="E242:G242" si="76">E241+E237+E233+E229+E225+E221+E217++E209+E205+E201+E197+E193+E189+E185+E181+E177+E173+E169+E165+E161+E157+E153+E149+E145+E141+E137+E133+E123+E113+E213</f>
        <v>145835</v>
      </c>
      <c r="F242" s="13">
        <f t="shared" si="76"/>
        <v>145835</v>
      </c>
      <c r="G242" s="13">
        <f t="shared" si="76"/>
        <v>149421</v>
      </c>
    </row>
    <row r="243" spans="1:7" s="77" customFormat="1" ht="14.45" customHeight="1">
      <c r="A243" s="73"/>
      <c r="B243" s="74"/>
      <c r="C243" s="75"/>
      <c r="D243" s="76"/>
      <c r="E243" s="76"/>
      <c r="F243" s="76"/>
      <c r="G243" s="76"/>
    </row>
    <row r="244" spans="1:7" s="45" customFormat="1">
      <c r="A244" s="52"/>
      <c r="B244" s="38">
        <v>95</v>
      </c>
      <c r="C244" s="42" t="s">
        <v>91</v>
      </c>
      <c r="D244" s="113"/>
      <c r="E244" s="113"/>
      <c r="F244" s="113"/>
      <c r="G244" s="125"/>
    </row>
    <row r="245" spans="1:7" s="45" customFormat="1" ht="27.95" customHeight="1">
      <c r="A245" s="73"/>
      <c r="B245" s="74">
        <v>63</v>
      </c>
      <c r="C245" s="75" t="s">
        <v>93</v>
      </c>
      <c r="D245" s="115"/>
      <c r="E245" s="115"/>
      <c r="F245" s="115"/>
      <c r="G245" s="124"/>
    </row>
    <row r="246" spans="1:7" s="45" customFormat="1">
      <c r="A246" s="73"/>
      <c r="B246" s="74" t="s">
        <v>92</v>
      </c>
      <c r="C246" s="75" t="s">
        <v>121</v>
      </c>
      <c r="D246" s="12">
        <v>0</v>
      </c>
      <c r="E246" s="13">
        <v>6332</v>
      </c>
      <c r="F246" s="13">
        <v>6332</v>
      </c>
      <c r="G246" s="126">
        <v>10352</v>
      </c>
    </row>
    <row r="247" spans="1:7" s="45" customFormat="1" ht="26.25" customHeight="1">
      <c r="A247" s="52" t="s">
        <v>2</v>
      </c>
      <c r="B247" s="38">
        <v>63</v>
      </c>
      <c r="C247" s="42" t="s">
        <v>93</v>
      </c>
      <c r="D247" s="12">
        <f t="shared" ref="D247:G247" si="77">D246</f>
        <v>0</v>
      </c>
      <c r="E247" s="13">
        <f t="shared" si="77"/>
        <v>6332</v>
      </c>
      <c r="F247" s="13">
        <f t="shared" ref="F247" si="78">F246</f>
        <v>6332</v>
      </c>
      <c r="G247" s="127">
        <f t="shared" si="77"/>
        <v>10352</v>
      </c>
    </row>
    <row r="248" spans="1:7" s="45" customFormat="1">
      <c r="A248" s="52"/>
      <c r="B248" s="38"/>
      <c r="C248" s="42"/>
      <c r="D248" s="115"/>
      <c r="E248" s="115"/>
      <c r="F248" s="115"/>
      <c r="G248" s="123"/>
    </row>
    <row r="249" spans="1:7" s="45" customFormat="1" ht="27" customHeight="1">
      <c r="A249" s="52"/>
      <c r="B249" s="38">
        <v>64</v>
      </c>
      <c r="C249" s="42" t="s">
        <v>94</v>
      </c>
      <c r="D249" s="113"/>
      <c r="E249" s="113"/>
      <c r="F249" s="113"/>
      <c r="G249" s="125"/>
    </row>
    <row r="250" spans="1:7" s="45" customFormat="1">
      <c r="A250" s="52"/>
      <c r="B250" s="38" t="s">
        <v>106</v>
      </c>
      <c r="C250" s="42" t="s">
        <v>121</v>
      </c>
      <c r="D250" s="9">
        <v>0</v>
      </c>
      <c r="E250" s="70">
        <v>2111</v>
      </c>
      <c r="F250" s="70">
        <v>2111</v>
      </c>
      <c r="G250" s="128">
        <v>3451</v>
      </c>
    </row>
    <row r="251" spans="1:7" s="45" customFormat="1" ht="29.25" customHeight="1">
      <c r="A251" s="52" t="s">
        <v>2</v>
      </c>
      <c r="B251" s="38">
        <v>64</v>
      </c>
      <c r="C251" s="42" t="s">
        <v>94</v>
      </c>
      <c r="D251" s="10">
        <f t="shared" ref="D251:G251" si="79">D250</f>
        <v>0</v>
      </c>
      <c r="E251" s="14">
        <f t="shared" si="79"/>
        <v>2111</v>
      </c>
      <c r="F251" s="14">
        <f t="shared" ref="F251" si="80">F250</f>
        <v>2111</v>
      </c>
      <c r="G251" s="129">
        <f t="shared" si="79"/>
        <v>3451</v>
      </c>
    </row>
    <row r="252" spans="1:7" s="45" customFormat="1">
      <c r="A252" s="61" t="s">
        <v>2</v>
      </c>
      <c r="B252" s="110">
        <v>95</v>
      </c>
      <c r="C252" s="111" t="s">
        <v>91</v>
      </c>
      <c r="D252" s="10">
        <f t="shared" ref="D252:G252" si="81">D243+D247+D251</f>
        <v>0</v>
      </c>
      <c r="E252" s="14">
        <f t="shared" si="81"/>
        <v>8443</v>
      </c>
      <c r="F252" s="14">
        <f t="shared" ref="F252" si="82">F243+F247+F251</f>
        <v>8443</v>
      </c>
      <c r="G252" s="129">
        <f t="shared" si="81"/>
        <v>13803</v>
      </c>
    </row>
    <row r="253" spans="1:7" s="77" customFormat="1" ht="14.85" customHeight="1">
      <c r="A253" s="73"/>
      <c r="B253" s="74"/>
      <c r="C253" s="75"/>
      <c r="D253" s="76"/>
      <c r="E253" s="76"/>
      <c r="F253" s="76"/>
      <c r="G253" s="76"/>
    </row>
    <row r="254" spans="1:7" s="45" customFormat="1" ht="27" customHeight="1">
      <c r="A254" s="52"/>
      <c r="B254" s="38">
        <v>96</v>
      </c>
      <c r="C254" s="42" t="s">
        <v>95</v>
      </c>
      <c r="D254" s="115"/>
      <c r="E254" s="115"/>
      <c r="F254" s="115"/>
      <c r="G254" s="130"/>
    </row>
    <row r="255" spans="1:7" s="45" customFormat="1">
      <c r="A255" s="52"/>
      <c r="B255" s="38" t="s">
        <v>97</v>
      </c>
      <c r="C255" s="42" t="s">
        <v>96</v>
      </c>
      <c r="D255" s="9">
        <v>0</v>
      </c>
      <c r="E255" s="70">
        <v>15910</v>
      </c>
      <c r="F255" s="70">
        <v>15910</v>
      </c>
      <c r="G255" s="128">
        <v>24484</v>
      </c>
    </row>
    <row r="256" spans="1:7" s="45" customFormat="1" ht="30.75" customHeight="1">
      <c r="A256" s="52" t="s">
        <v>2</v>
      </c>
      <c r="B256" s="38">
        <v>96</v>
      </c>
      <c r="C256" s="42" t="s">
        <v>95</v>
      </c>
      <c r="D256" s="10">
        <f t="shared" ref="D256:G256" si="83">D255</f>
        <v>0</v>
      </c>
      <c r="E256" s="14">
        <f t="shared" si="83"/>
        <v>15910</v>
      </c>
      <c r="F256" s="14">
        <f t="shared" si="83"/>
        <v>15910</v>
      </c>
      <c r="G256" s="129">
        <f t="shared" si="83"/>
        <v>24484</v>
      </c>
    </row>
    <row r="257" spans="1:7" ht="27" customHeight="1">
      <c r="A257" s="52" t="s">
        <v>2</v>
      </c>
      <c r="B257" s="55">
        <v>0.2</v>
      </c>
      <c r="C257" s="54" t="s">
        <v>15</v>
      </c>
      <c r="D257" s="14">
        <f>D102+D96+D86+D76+D70+D242+D252+D256+D66+D28+D24+D20</f>
        <v>187628</v>
      </c>
      <c r="E257" s="14">
        <f t="shared" ref="E257:G257" si="84">E102+E96+E86+E76+E70+E242+E252+E256+E66+E28+E24+E20</f>
        <v>361625</v>
      </c>
      <c r="F257" s="14">
        <f t="shared" si="84"/>
        <v>361625</v>
      </c>
      <c r="G257" s="14">
        <f t="shared" si="84"/>
        <v>457909</v>
      </c>
    </row>
    <row r="258" spans="1:7" ht="29.1" customHeight="1">
      <c r="A258" s="61" t="s">
        <v>2</v>
      </c>
      <c r="B258" s="64">
        <v>3604</v>
      </c>
      <c r="C258" s="65" t="s">
        <v>14</v>
      </c>
      <c r="D258" s="13">
        <f t="shared" ref="D258:G260" si="85">D257</f>
        <v>187628</v>
      </c>
      <c r="E258" s="13">
        <f t="shared" si="85"/>
        <v>361625</v>
      </c>
      <c r="F258" s="13">
        <f t="shared" si="85"/>
        <v>361625</v>
      </c>
      <c r="G258" s="13">
        <f>G257</f>
        <v>457909</v>
      </c>
    </row>
    <row r="259" spans="1:7" ht="15.6" customHeight="1">
      <c r="A259" s="66" t="s">
        <v>2</v>
      </c>
      <c r="B259" s="67"/>
      <c r="C259" s="68" t="s">
        <v>6</v>
      </c>
      <c r="D259" s="15">
        <f t="shared" si="85"/>
        <v>187628</v>
      </c>
      <c r="E259" s="15">
        <f t="shared" si="85"/>
        <v>361625</v>
      </c>
      <c r="F259" s="15">
        <f t="shared" si="85"/>
        <v>361625</v>
      </c>
      <c r="G259" s="15">
        <f t="shared" si="85"/>
        <v>457909</v>
      </c>
    </row>
    <row r="260" spans="1:7" s="69" customFormat="1" ht="15.6" customHeight="1">
      <c r="A260" s="66" t="s">
        <v>2</v>
      </c>
      <c r="B260" s="66"/>
      <c r="C260" s="68" t="s">
        <v>3</v>
      </c>
      <c r="D260" s="15">
        <f t="shared" si="85"/>
        <v>187628</v>
      </c>
      <c r="E260" s="15">
        <f t="shared" si="85"/>
        <v>361625</v>
      </c>
      <c r="F260" s="15">
        <f t="shared" si="85"/>
        <v>361625</v>
      </c>
      <c r="G260" s="15">
        <f t="shared" si="85"/>
        <v>457909</v>
      </c>
    </row>
    <row r="261" spans="1:7">
      <c r="A261" s="36"/>
      <c r="B261" s="36"/>
    </row>
    <row r="262" spans="1:7">
      <c r="A262" s="36"/>
      <c r="B262" s="36"/>
    </row>
    <row r="263" spans="1:7">
      <c r="A263" s="36"/>
      <c r="B263" s="36"/>
    </row>
    <row r="264" spans="1:7">
      <c r="A264" s="36"/>
      <c r="B264" s="36"/>
    </row>
    <row r="265" spans="1:7">
      <c r="A265" s="36"/>
      <c r="B265" s="36"/>
    </row>
    <row r="266" spans="1:7">
      <c r="A266" s="36"/>
      <c r="B266" s="36"/>
    </row>
    <row r="267" spans="1:7">
      <c r="A267" s="36"/>
      <c r="B267" s="36"/>
    </row>
    <row r="268" spans="1:7">
      <c r="A268" s="36"/>
      <c r="B268" s="36"/>
    </row>
    <row r="269" spans="1:7">
      <c r="A269" s="36"/>
      <c r="B269" s="36"/>
    </row>
    <row r="270" spans="1:7">
      <c r="A270" s="36"/>
      <c r="B270" s="36"/>
    </row>
    <row r="271" spans="1:7">
      <c r="A271" s="36"/>
      <c r="B271" s="36"/>
    </row>
    <row r="272" spans="1:7">
      <c r="A272" s="36"/>
      <c r="B272" s="36"/>
    </row>
    <row r="273" spans="1:2">
      <c r="A273" s="36"/>
      <c r="B273" s="36"/>
    </row>
    <row r="274" spans="1:2">
      <c r="A274" s="36"/>
      <c r="B274" s="36"/>
    </row>
    <row r="275" spans="1:2">
      <c r="A275" s="36"/>
      <c r="B275" s="36"/>
    </row>
    <row r="276" spans="1:2">
      <c r="A276" s="36"/>
      <c r="B276" s="36"/>
    </row>
    <row r="277" spans="1:2">
      <c r="A277" s="36"/>
      <c r="B277" s="36"/>
    </row>
    <row r="278" spans="1:2">
      <c r="A278" s="36"/>
      <c r="B278" s="36"/>
    </row>
    <row r="279" spans="1:2">
      <c r="A279" s="36"/>
      <c r="B279" s="36"/>
    </row>
    <row r="280" spans="1:2">
      <c r="A280" s="36"/>
      <c r="B280" s="36"/>
    </row>
    <row r="281" spans="1:2">
      <c r="A281" s="36"/>
      <c r="B281" s="36"/>
    </row>
    <row r="282" spans="1:2">
      <c r="A282" s="36"/>
      <c r="B282" s="36"/>
    </row>
    <row r="283" spans="1:2">
      <c r="A283" s="36"/>
      <c r="B283" s="36"/>
    </row>
    <row r="284" spans="1:2">
      <c r="A284" s="36"/>
      <c r="B284" s="36"/>
    </row>
    <row r="285" spans="1:2">
      <c r="A285" s="36"/>
      <c r="B285" s="36"/>
    </row>
    <row r="286" spans="1:2">
      <c r="A286" s="36"/>
      <c r="B286" s="36"/>
    </row>
    <row r="287" spans="1:2">
      <c r="A287" s="36"/>
      <c r="B287" s="36"/>
    </row>
    <row r="288" spans="1:2">
      <c r="A288" s="36"/>
      <c r="B288" s="36"/>
    </row>
    <row r="289" spans="1:2">
      <c r="A289" s="36"/>
      <c r="B289" s="36"/>
    </row>
    <row r="290" spans="1:2">
      <c r="A290" s="36"/>
      <c r="B290" s="36"/>
    </row>
    <row r="291" spans="1:2">
      <c r="A291" s="36"/>
      <c r="B291" s="36"/>
    </row>
    <row r="292" spans="1:2">
      <c r="A292" s="36"/>
      <c r="B292" s="36"/>
    </row>
    <row r="293" spans="1:2">
      <c r="A293" s="36"/>
      <c r="B293" s="36"/>
    </row>
    <row r="294" spans="1:2">
      <c r="A294" s="36"/>
      <c r="B294" s="36"/>
    </row>
    <row r="295" spans="1:2">
      <c r="A295" s="36"/>
      <c r="B295" s="36"/>
    </row>
    <row r="296" spans="1:2">
      <c r="A296" s="36"/>
      <c r="B296" s="36"/>
    </row>
    <row r="297" spans="1:2">
      <c r="A297" s="36"/>
      <c r="B297" s="36"/>
    </row>
    <row r="298" spans="1:2">
      <c r="A298" s="36"/>
      <c r="B298" s="36"/>
    </row>
    <row r="299" spans="1:2">
      <c r="A299" s="36"/>
      <c r="B299" s="36"/>
    </row>
    <row r="300" spans="1:2">
      <c r="A300" s="36"/>
      <c r="B300" s="36"/>
    </row>
    <row r="301" spans="1:2">
      <c r="A301" s="36"/>
      <c r="B301" s="36"/>
    </row>
    <row r="302" spans="1:2">
      <c r="A302" s="36"/>
      <c r="B302" s="36"/>
    </row>
    <row r="303" spans="1:2">
      <c r="A303" s="36"/>
      <c r="B303" s="36"/>
    </row>
    <row r="304" spans="1:2">
      <c r="A304" s="36"/>
      <c r="B304" s="36"/>
    </row>
    <row r="305" spans="1:2">
      <c r="A305" s="36"/>
      <c r="B305" s="36"/>
    </row>
    <row r="306" spans="1:2">
      <c r="A306" s="36"/>
      <c r="B306" s="36"/>
    </row>
    <row r="307" spans="1:2">
      <c r="A307" s="36"/>
      <c r="B307" s="36"/>
    </row>
    <row r="308" spans="1:2">
      <c r="A308" s="36"/>
      <c r="B308" s="36"/>
    </row>
    <row r="309" spans="1:2">
      <c r="A309" s="36"/>
      <c r="B309" s="36"/>
    </row>
    <row r="310" spans="1:2">
      <c r="A310" s="36"/>
      <c r="B310" s="36"/>
    </row>
    <row r="311" spans="1:2">
      <c r="A311" s="36"/>
      <c r="B311" s="36"/>
    </row>
    <row r="312" spans="1:2">
      <c r="A312" s="36"/>
      <c r="B312" s="36"/>
    </row>
    <row r="313" spans="1:2">
      <c r="A313" s="36"/>
      <c r="B313" s="36"/>
    </row>
    <row r="314" spans="1:2">
      <c r="A314" s="36"/>
      <c r="B314" s="36"/>
    </row>
    <row r="315" spans="1:2">
      <c r="A315" s="36"/>
      <c r="B315" s="36"/>
    </row>
    <row r="316" spans="1:2">
      <c r="A316" s="36"/>
      <c r="B316" s="36"/>
    </row>
    <row r="317" spans="1:2">
      <c r="A317" s="36"/>
      <c r="B317" s="36"/>
    </row>
    <row r="318" spans="1:2">
      <c r="A318" s="36"/>
      <c r="B318" s="36"/>
    </row>
    <row r="319" spans="1:2">
      <c r="A319" s="36"/>
      <c r="B319" s="36"/>
    </row>
    <row r="320" spans="1:2">
      <c r="A320" s="36"/>
      <c r="B320" s="36"/>
    </row>
    <row r="321" spans="1:2">
      <c r="A321" s="36"/>
      <c r="B321" s="36"/>
    </row>
    <row r="322" spans="1:2">
      <c r="A322" s="36"/>
      <c r="B322" s="36"/>
    </row>
    <row r="323" spans="1:2">
      <c r="A323" s="36"/>
      <c r="B323" s="36"/>
    </row>
    <row r="324" spans="1:2">
      <c r="A324" s="36"/>
      <c r="B324" s="36"/>
    </row>
    <row r="325" spans="1:2">
      <c r="A325" s="36"/>
      <c r="B325" s="36"/>
    </row>
    <row r="326" spans="1:2">
      <c r="A326" s="36"/>
      <c r="B326" s="36"/>
    </row>
    <row r="327" spans="1:2">
      <c r="A327" s="36"/>
      <c r="B327" s="36"/>
    </row>
    <row r="328" spans="1:2">
      <c r="A328" s="36"/>
      <c r="B328" s="36"/>
    </row>
    <row r="329" spans="1:2">
      <c r="A329" s="36"/>
      <c r="B329" s="36"/>
    </row>
    <row r="330" spans="1:2">
      <c r="A330" s="36"/>
      <c r="B330" s="36"/>
    </row>
    <row r="331" spans="1:2">
      <c r="A331" s="36"/>
      <c r="B331" s="36"/>
    </row>
    <row r="332" spans="1:2">
      <c r="A332" s="36"/>
      <c r="B332" s="36"/>
    </row>
    <row r="333" spans="1:2">
      <c r="A333" s="36"/>
      <c r="B333" s="36"/>
    </row>
    <row r="334" spans="1:2">
      <c r="A334" s="36"/>
      <c r="B334" s="36"/>
    </row>
    <row r="335" spans="1:2">
      <c r="A335" s="36"/>
      <c r="B335" s="36"/>
    </row>
    <row r="336" spans="1:2">
      <c r="A336" s="36"/>
      <c r="B336" s="36"/>
    </row>
    <row r="337" spans="1:2">
      <c r="A337" s="36"/>
      <c r="B337" s="36"/>
    </row>
    <row r="338" spans="1:2">
      <c r="A338" s="36"/>
      <c r="B338" s="36"/>
    </row>
    <row r="339" spans="1:2">
      <c r="A339" s="36"/>
      <c r="B339" s="36"/>
    </row>
  </sheetData>
  <autoFilter ref="A14:G339"/>
  <mergeCells count="3">
    <mergeCell ref="A1:G1"/>
    <mergeCell ref="A2:G2"/>
    <mergeCell ref="E4:G4"/>
  </mergeCells>
  <phoneticPr fontId="21" type="noConversion"/>
  <printOptions horizontalCentered="1"/>
  <pageMargins left="0.55118110236220474" right="0.55118110236220474" top="0.74803149606299213" bottom="1.5748031496062993" header="0.51181102362204722" footer="1.1811023622047245"/>
  <pageSetup paperSize="9" scale="93" firstPageNumber="478" orientation="portrait" blackAndWhite="1" useFirstPageNumber="1" r:id="rId1"/>
  <headerFooter alignWithMargins="0">
    <oddHeader xml:space="preserve">&amp;C   </oddHeader>
    <oddFooter>&amp;C&amp;"Times New Roman,Bold"   &amp;P</oddFooter>
  </headerFooter>
  <rowBreaks count="6" manualBreakCount="6">
    <brk id="46" max="11" man="1"/>
    <brk id="87" max="11" man="1"/>
    <brk id="130" max="11" man="1"/>
    <brk id="178" max="11" man="1"/>
    <brk id="218" max="11" man="1"/>
    <brk id="252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T49"/>
  <sheetViews>
    <sheetView view="pageBreakPreview" zoomScaleSheetLayoutView="100" workbookViewId="0">
      <pane xSplit="7" ySplit="4" topLeftCell="H8" activePane="bottomRight" state="frozen"/>
      <selection pane="topRight" activeCell="H1" sqref="H1"/>
      <selection pane="bottomLeft" activeCell="A6" sqref="A6"/>
      <selection pane="bottomRight" activeCell="O33" sqref="O33"/>
    </sheetView>
  </sheetViews>
  <sheetFormatPr defaultColWidth="9.28515625" defaultRowHeight="12.75"/>
  <cols>
    <col min="1" max="1" width="4.7109375" style="16" customWidth="1"/>
    <col min="2" max="2" width="6.7109375" style="2" customWidth="1"/>
    <col min="3" max="3" width="5.7109375" style="2" customWidth="1"/>
    <col min="4" max="4" width="6.28515625" style="2" customWidth="1"/>
    <col min="5" max="6" width="5.7109375" style="2" customWidth="1"/>
    <col min="7" max="7" width="6.7109375" style="2" customWidth="1"/>
    <col min="8" max="8" width="10.140625" style="2" customWidth="1"/>
    <col min="9" max="9" width="8.7109375" style="2" customWidth="1"/>
    <col min="10" max="10" width="9.5703125" style="2" customWidth="1"/>
    <col min="11" max="13" width="8.7109375" style="2" customWidth="1"/>
    <col min="14" max="14" width="12" style="2" customWidth="1"/>
    <col min="15" max="15" width="8.7109375" style="2" customWidth="1"/>
    <col min="16" max="16" width="9.28515625" style="2" customWidth="1"/>
    <col min="17" max="19" width="9.7109375" style="2" customWidth="1"/>
    <col min="20" max="20" width="12" style="2" customWidth="1"/>
    <col min="21" max="16384" width="9.28515625" style="2"/>
  </cols>
  <sheetData>
    <row r="1" spans="1:20" ht="14.25" customHeight="1">
      <c r="A1" s="142" t="s">
        <v>30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</row>
    <row r="2" spans="1:20" ht="30" customHeight="1">
      <c r="A2" s="144" t="s">
        <v>27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</row>
    <row r="3" spans="1:20" ht="15.75">
      <c r="A3" s="27" t="s">
        <v>184</v>
      </c>
      <c r="T3" s="1" t="s">
        <v>25</v>
      </c>
    </row>
    <row r="4" spans="1:20" ht="50.45" customHeight="1">
      <c r="A4" s="3" t="s">
        <v>26</v>
      </c>
      <c r="B4" s="3" t="s">
        <v>17</v>
      </c>
      <c r="C4" s="3" t="s">
        <v>18</v>
      </c>
      <c r="D4" s="3" t="s">
        <v>17</v>
      </c>
      <c r="E4" s="3" t="s">
        <v>19</v>
      </c>
      <c r="F4" s="3" t="s">
        <v>20</v>
      </c>
      <c r="G4" s="3" t="s">
        <v>21</v>
      </c>
      <c r="H4" s="24" t="s">
        <v>8</v>
      </c>
      <c r="I4" s="25" t="s">
        <v>9</v>
      </c>
      <c r="J4" s="25" t="s">
        <v>10</v>
      </c>
      <c r="K4" s="25" t="s">
        <v>11</v>
      </c>
      <c r="L4" s="26" t="s">
        <v>12</v>
      </c>
      <c r="M4" s="26" t="s">
        <v>13</v>
      </c>
      <c r="N4" s="26" t="s">
        <v>33</v>
      </c>
      <c r="O4" s="26" t="s">
        <v>111</v>
      </c>
      <c r="P4" s="26" t="s">
        <v>112</v>
      </c>
      <c r="Q4" s="26" t="s">
        <v>220</v>
      </c>
      <c r="R4" s="26" t="s">
        <v>221</v>
      </c>
      <c r="S4" s="26" t="s">
        <v>53</v>
      </c>
      <c r="T4" s="26" t="s">
        <v>16</v>
      </c>
    </row>
    <row r="5" spans="1:20" ht="16.899999999999999" customHeight="1">
      <c r="A5" s="4">
        <v>1</v>
      </c>
      <c r="B5" s="4">
        <v>3604</v>
      </c>
      <c r="C5" s="5" t="s">
        <v>22</v>
      </c>
      <c r="D5" s="4">
        <v>200</v>
      </c>
      <c r="E5" s="4">
        <v>85</v>
      </c>
      <c r="F5" s="6" t="s">
        <v>22</v>
      </c>
      <c r="G5" s="4">
        <v>36</v>
      </c>
      <c r="H5" s="131"/>
      <c r="I5" s="132"/>
      <c r="J5" s="131">
        <f>2356</f>
        <v>2356</v>
      </c>
      <c r="K5" s="132"/>
      <c r="L5" s="133"/>
      <c r="M5" s="133"/>
      <c r="N5" s="133"/>
      <c r="O5" s="133"/>
      <c r="P5" s="133"/>
      <c r="Q5" s="133"/>
      <c r="R5" s="133"/>
      <c r="S5" s="133"/>
      <c r="T5" s="32">
        <f>SUM(H5:S5)</f>
        <v>2356</v>
      </c>
    </row>
    <row r="6" spans="1:20" ht="16.899999999999999" customHeight="1">
      <c r="A6" s="4">
        <v>2</v>
      </c>
      <c r="B6" s="4">
        <v>3604</v>
      </c>
      <c r="C6" s="5" t="s">
        <v>22</v>
      </c>
      <c r="D6" s="4">
        <v>200</v>
      </c>
      <c r="E6" s="4">
        <v>86</v>
      </c>
      <c r="F6" s="6" t="s">
        <v>22</v>
      </c>
      <c r="G6" s="4">
        <v>36</v>
      </c>
      <c r="H6" s="132"/>
      <c r="I6" s="132"/>
      <c r="J6" s="134"/>
      <c r="K6" s="132">
        <f>3314</f>
        <v>3314</v>
      </c>
      <c r="L6" s="133"/>
      <c r="M6" s="133"/>
      <c r="N6" s="133"/>
      <c r="O6" s="133"/>
      <c r="P6" s="133"/>
      <c r="Q6" s="133"/>
      <c r="R6" s="133"/>
      <c r="S6" s="133"/>
      <c r="T6" s="32">
        <f t="shared" ref="T6:T46" si="0">SUM(H6:S6)</f>
        <v>3314</v>
      </c>
    </row>
    <row r="7" spans="1:20" ht="16.899999999999999" customHeight="1">
      <c r="A7" s="4">
        <v>3</v>
      </c>
      <c r="B7" s="4">
        <v>3604</v>
      </c>
      <c r="C7" s="5" t="s">
        <v>22</v>
      </c>
      <c r="D7" s="4">
        <v>200</v>
      </c>
      <c r="E7" s="4">
        <v>87</v>
      </c>
      <c r="F7" s="6" t="s">
        <v>22</v>
      </c>
      <c r="G7" s="4">
        <v>36</v>
      </c>
      <c r="H7" s="132"/>
      <c r="I7" s="132"/>
      <c r="J7" s="132"/>
      <c r="K7" s="134"/>
      <c r="L7" s="133"/>
      <c r="M7" s="133">
        <v>4531</v>
      </c>
      <c r="N7" s="133"/>
      <c r="O7" s="133"/>
      <c r="P7" s="133"/>
      <c r="Q7" s="133"/>
      <c r="R7" s="133"/>
      <c r="S7" s="133"/>
      <c r="T7" s="32">
        <f t="shared" si="0"/>
        <v>4531</v>
      </c>
    </row>
    <row r="8" spans="1:20" ht="16.899999999999999" customHeight="1">
      <c r="A8" s="4">
        <v>4</v>
      </c>
      <c r="B8" s="4">
        <v>3604</v>
      </c>
      <c r="C8" s="5" t="s">
        <v>22</v>
      </c>
      <c r="D8" s="4">
        <v>200</v>
      </c>
      <c r="E8" s="4">
        <v>88</v>
      </c>
      <c r="F8" s="6" t="s">
        <v>185</v>
      </c>
      <c r="G8" s="4">
        <v>31</v>
      </c>
      <c r="H8" s="132">
        <v>175662</v>
      </c>
      <c r="I8" s="134"/>
      <c r="J8" s="132"/>
      <c r="K8" s="132"/>
      <c r="L8" s="133"/>
      <c r="M8" s="133"/>
      <c r="N8" s="133"/>
      <c r="O8" s="133"/>
      <c r="P8" s="133"/>
      <c r="Q8" s="133"/>
      <c r="R8" s="133"/>
      <c r="S8" s="133"/>
      <c r="T8" s="32">
        <f t="shared" si="0"/>
        <v>175662</v>
      </c>
    </row>
    <row r="9" spans="1:20" ht="16.899999999999999" customHeight="1">
      <c r="A9" s="4">
        <v>5</v>
      </c>
      <c r="B9" s="4">
        <v>3604</v>
      </c>
      <c r="C9" s="5" t="s">
        <v>22</v>
      </c>
      <c r="D9" s="4">
        <v>200</v>
      </c>
      <c r="E9" s="4">
        <v>88</v>
      </c>
      <c r="F9" s="6" t="s">
        <v>186</v>
      </c>
      <c r="G9" s="4">
        <v>31</v>
      </c>
      <c r="H9" s="132"/>
      <c r="I9" s="132"/>
      <c r="J9" s="132">
        <v>9511</v>
      </c>
      <c r="K9" s="132"/>
      <c r="L9" s="133"/>
      <c r="M9" s="133"/>
      <c r="N9" s="133"/>
      <c r="O9" s="133"/>
      <c r="P9" s="133"/>
      <c r="Q9" s="133"/>
      <c r="R9" s="133"/>
      <c r="S9" s="133"/>
      <c r="T9" s="32">
        <f t="shared" si="0"/>
        <v>9511</v>
      </c>
    </row>
    <row r="10" spans="1:20" ht="16.899999999999999" customHeight="1">
      <c r="A10" s="4">
        <v>6</v>
      </c>
      <c r="B10" s="4">
        <v>3604</v>
      </c>
      <c r="C10" s="5" t="s">
        <v>22</v>
      </c>
      <c r="D10" s="4">
        <v>200</v>
      </c>
      <c r="E10" s="4">
        <v>88</v>
      </c>
      <c r="F10" s="6" t="s">
        <v>187</v>
      </c>
      <c r="G10" s="4">
        <v>31</v>
      </c>
      <c r="H10" s="132"/>
      <c r="I10" s="132"/>
      <c r="J10" s="132"/>
      <c r="K10" s="132">
        <v>18933</v>
      </c>
      <c r="L10" s="135"/>
      <c r="M10" s="133"/>
      <c r="N10" s="133"/>
      <c r="O10" s="133"/>
      <c r="P10" s="133"/>
      <c r="Q10" s="133"/>
      <c r="R10" s="133"/>
      <c r="S10" s="133"/>
      <c r="T10" s="32">
        <f t="shared" si="0"/>
        <v>18933</v>
      </c>
    </row>
    <row r="11" spans="1:20" ht="16.899999999999999" customHeight="1">
      <c r="A11" s="4">
        <v>7</v>
      </c>
      <c r="B11" s="4">
        <v>3604</v>
      </c>
      <c r="C11" s="5" t="s">
        <v>22</v>
      </c>
      <c r="D11" s="4">
        <v>200</v>
      </c>
      <c r="E11" s="4">
        <v>88</v>
      </c>
      <c r="F11" s="6" t="s">
        <v>188</v>
      </c>
      <c r="G11" s="4">
        <v>31</v>
      </c>
      <c r="H11" s="132"/>
      <c r="I11" s="132">
        <v>24669</v>
      </c>
      <c r="J11" s="132"/>
      <c r="K11" s="132"/>
      <c r="L11" s="133"/>
      <c r="M11" s="135"/>
      <c r="N11" s="133"/>
      <c r="O11" s="133"/>
      <c r="P11" s="133"/>
      <c r="Q11" s="133"/>
      <c r="R11" s="133"/>
      <c r="S11" s="133"/>
      <c r="T11" s="32">
        <f t="shared" si="0"/>
        <v>24669</v>
      </c>
    </row>
    <row r="12" spans="1:20" ht="16.899999999999999" customHeight="1">
      <c r="A12" s="4">
        <v>8</v>
      </c>
      <c r="B12" s="4">
        <v>3604</v>
      </c>
      <c r="C12" s="5" t="s">
        <v>22</v>
      </c>
      <c r="D12" s="4">
        <v>200</v>
      </c>
      <c r="E12" s="4">
        <v>88</v>
      </c>
      <c r="F12" s="6" t="s">
        <v>189</v>
      </c>
      <c r="G12" s="4">
        <v>31</v>
      </c>
      <c r="H12" s="133"/>
      <c r="I12" s="132"/>
      <c r="J12" s="134"/>
      <c r="K12" s="132"/>
      <c r="L12" s="133"/>
      <c r="M12" s="133"/>
      <c r="N12" s="133">
        <v>14913</v>
      </c>
      <c r="O12" s="133"/>
      <c r="P12" s="133"/>
      <c r="Q12" s="133"/>
      <c r="R12" s="133"/>
      <c r="S12" s="133"/>
      <c r="T12" s="32">
        <f t="shared" si="0"/>
        <v>14913</v>
      </c>
    </row>
    <row r="13" spans="1:20" ht="16.899999999999999" customHeight="1">
      <c r="A13" s="4">
        <v>9</v>
      </c>
      <c r="B13" s="4">
        <v>3604</v>
      </c>
      <c r="C13" s="5" t="s">
        <v>22</v>
      </c>
      <c r="D13" s="4">
        <v>200</v>
      </c>
      <c r="E13" s="4">
        <v>88</v>
      </c>
      <c r="F13" s="6" t="s">
        <v>190</v>
      </c>
      <c r="G13" s="4">
        <v>31</v>
      </c>
      <c r="H13" s="133"/>
      <c r="I13" s="132"/>
      <c r="J13" s="133"/>
      <c r="K13" s="132"/>
      <c r="L13" s="133">
        <v>7834</v>
      </c>
      <c r="M13" s="133"/>
      <c r="N13" s="133"/>
      <c r="O13" s="133"/>
      <c r="P13" s="133"/>
      <c r="Q13" s="133"/>
      <c r="R13" s="133"/>
      <c r="S13" s="133"/>
      <c r="T13" s="32">
        <f t="shared" si="0"/>
        <v>7834</v>
      </c>
    </row>
    <row r="14" spans="1:20" ht="16.899999999999999" customHeight="1">
      <c r="A14" s="4">
        <v>10</v>
      </c>
      <c r="B14" s="4">
        <v>3604</v>
      </c>
      <c r="C14" s="5" t="s">
        <v>22</v>
      </c>
      <c r="D14" s="4">
        <v>200</v>
      </c>
      <c r="E14" s="4">
        <v>88</v>
      </c>
      <c r="F14" s="6" t="s">
        <v>191</v>
      </c>
      <c r="G14" s="4">
        <v>31</v>
      </c>
      <c r="H14" s="133"/>
      <c r="I14" s="132"/>
      <c r="J14" s="133"/>
      <c r="K14" s="132"/>
      <c r="L14" s="133"/>
      <c r="M14" s="135">
        <v>8476</v>
      </c>
      <c r="N14" s="133"/>
      <c r="O14" s="133"/>
      <c r="P14" s="133"/>
      <c r="Q14" s="133"/>
      <c r="R14" s="133"/>
      <c r="S14" s="133"/>
      <c r="T14" s="32">
        <f t="shared" si="0"/>
        <v>8476</v>
      </c>
    </row>
    <row r="15" spans="1:20" ht="16.899999999999999" customHeight="1">
      <c r="A15" s="4">
        <v>11</v>
      </c>
      <c r="B15" s="4">
        <v>3604</v>
      </c>
      <c r="C15" s="5" t="s">
        <v>22</v>
      </c>
      <c r="D15" s="4">
        <v>200</v>
      </c>
      <c r="E15" s="4">
        <v>88</v>
      </c>
      <c r="F15" s="6" t="s">
        <v>192</v>
      </c>
      <c r="G15" s="4">
        <v>31</v>
      </c>
      <c r="H15" s="133"/>
      <c r="I15" s="132"/>
      <c r="J15" s="133"/>
      <c r="K15" s="132"/>
      <c r="L15" s="133"/>
      <c r="M15" s="133"/>
      <c r="N15" s="133"/>
      <c r="O15" s="133">
        <v>1</v>
      </c>
      <c r="P15" s="133"/>
      <c r="Q15" s="133"/>
      <c r="R15" s="133"/>
      <c r="S15" s="133"/>
      <c r="T15" s="32">
        <f t="shared" si="0"/>
        <v>1</v>
      </c>
    </row>
    <row r="16" spans="1:20" ht="16.899999999999999" customHeight="1">
      <c r="A16" s="4">
        <v>12</v>
      </c>
      <c r="B16" s="4">
        <v>3604</v>
      </c>
      <c r="C16" s="5" t="s">
        <v>22</v>
      </c>
      <c r="D16" s="4">
        <v>200</v>
      </c>
      <c r="E16" s="4">
        <v>88</v>
      </c>
      <c r="F16" s="6" t="s">
        <v>193</v>
      </c>
      <c r="G16" s="4">
        <v>31</v>
      </c>
      <c r="H16" s="133"/>
      <c r="I16" s="132"/>
      <c r="J16" s="133"/>
      <c r="K16" s="132"/>
      <c r="L16" s="133"/>
      <c r="M16" s="133"/>
      <c r="N16" s="133"/>
      <c r="O16" s="133">
        <v>1</v>
      </c>
      <c r="P16" s="133"/>
      <c r="Q16" s="133"/>
      <c r="R16" s="133"/>
      <c r="S16" s="133"/>
      <c r="T16" s="32">
        <f t="shared" si="0"/>
        <v>1</v>
      </c>
    </row>
    <row r="17" spans="1:20" ht="16.899999999999999" customHeight="1">
      <c r="A17" s="4">
        <v>13</v>
      </c>
      <c r="B17" s="4">
        <v>3604</v>
      </c>
      <c r="C17" s="5" t="s">
        <v>22</v>
      </c>
      <c r="D17" s="4">
        <v>200</v>
      </c>
      <c r="E17" s="4">
        <v>94</v>
      </c>
      <c r="F17" s="6" t="s">
        <v>194</v>
      </c>
      <c r="G17" s="4">
        <v>31</v>
      </c>
      <c r="H17" s="133">
        <v>61843</v>
      </c>
      <c r="I17" s="133"/>
      <c r="J17" s="133"/>
      <c r="K17" s="132"/>
      <c r="L17" s="133"/>
      <c r="M17" s="133"/>
      <c r="N17" s="133"/>
      <c r="O17" s="133"/>
      <c r="P17" s="133"/>
      <c r="Q17" s="133"/>
      <c r="R17" s="133"/>
      <c r="S17" s="133"/>
      <c r="T17" s="32">
        <f t="shared" si="0"/>
        <v>61843</v>
      </c>
    </row>
    <row r="18" spans="1:20" ht="16.899999999999999" customHeight="1">
      <c r="A18" s="4">
        <v>14</v>
      </c>
      <c r="B18" s="4">
        <v>3604</v>
      </c>
      <c r="C18" s="5" t="s">
        <v>22</v>
      </c>
      <c r="D18" s="4">
        <v>200</v>
      </c>
      <c r="E18" s="4">
        <v>94</v>
      </c>
      <c r="F18" s="6" t="s">
        <v>195</v>
      </c>
      <c r="G18" s="4">
        <v>31</v>
      </c>
      <c r="H18" s="133"/>
      <c r="I18" s="132"/>
      <c r="J18" s="133">
        <f>3348</f>
        <v>3348</v>
      </c>
      <c r="K18" s="132"/>
      <c r="L18" s="133"/>
      <c r="M18" s="133"/>
      <c r="N18" s="133"/>
      <c r="O18" s="133"/>
      <c r="P18" s="133"/>
      <c r="Q18" s="133"/>
      <c r="R18" s="133"/>
      <c r="S18" s="133"/>
      <c r="T18" s="32">
        <f t="shared" si="0"/>
        <v>3348</v>
      </c>
    </row>
    <row r="19" spans="1:20" ht="16.899999999999999" customHeight="1">
      <c r="A19" s="4">
        <v>15</v>
      </c>
      <c r="B19" s="4">
        <v>3604</v>
      </c>
      <c r="C19" s="5" t="s">
        <v>22</v>
      </c>
      <c r="D19" s="4">
        <v>200</v>
      </c>
      <c r="E19" s="4">
        <v>94</v>
      </c>
      <c r="F19" s="6" t="s">
        <v>196</v>
      </c>
      <c r="G19" s="4">
        <v>31</v>
      </c>
      <c r="H19" s="133"/>
      <c r="I19" s="132"/>
      <c r="J19" s="133"/>
      <c r="K19" s="132">
        <f>6666</f>
        <v>6666</v>
      </c>
      <c r="L19" s="133"/>
      <c r="M19" s="133"/>
      <c r="N19" s="133"/>
      <c r="O19" s="133"/>
      <c r="P19" s="133"/>
      <c r="Q19" s="133"/>
      <c r="R19" s="133"/>
      <c r="S19" s="133"/>
      <c r="T19" s="32">
        <f t="shared" si="0"/>
        <v>6666</v>
      </c>
    </row>
    <row r="20" spans="1:20" ht="16.899999999999999" customHeight="1">
      <c r="A20" s="4">
        <v>16</v>
      </c>
      <c r="B20" s="4">
        <v>3604</v>
      </c>
      <c r="C20" s="5" t="s">
        <v>22</v>
      </c>
      <c r="D20" s="4">
        <v>200</v>
      </c>
      <c r="E20" s="4">
        <v>94</v>
      </c>
      <c r="F20" s="6" t="s">
        <v>197</v>
      </c>
      <c r="G20" s="4">
        <v>31</v>
      </c>
      <c r="H20" s="133"/>
      <c r="I20" s="132">
        <f>8685</f>
        <v>8685</v>
      </c>
      <c r="J20" s="133"/>
      <c r="K20" s="132"/>
      <c r="L20" s="133"/>
      <c r="M20" s="135"/>
      <c r="N20" s="133"/>
      <c r="O20" s="133"/>
      <c r="P20" s="133"/>
      <c r="Q20" s="133"/>
      <c r="R20" s="133"/>
      <c r="S20" s="133"/>
      <c r="T20" s="32">
        <f t="shared" si="0"/>
        <v>8685</v>
      </c>
    </row>
    <row r="21" spans="1:20" ht="16.899999999999999" customHeight="1">
      <c r="A21" s="4">
        <v>17</v>
      </c>
      <c r="B21" s="4">
        <v>3604</v>
      </c>
      <c r="C21" s="5" t="s">
        <v>22</v>
      </c>
      <c r="D21" s="4">
        <v>200</v>
      </c>
      <c r="E21" s="4">
        <v>94</v>
      </c>
      <c r="F21" s="6" t="s">
        <v>198</v>
      </c>
      <c r="G21" s="4">
        <v>31</v>
      </c>
      <c r="H21" s="78"/>
      <c r="I21" s="79"/>
      <c r="J21" s="78"/>
      <c r="K21" s="79"/>
      <c r="L21" s="78"/>
      <c r="M21" s="33"/>
      <c r="N21" s="78">
        <f>5251</f>
        <v>5251</v>
      </c>
      <c r="O21" s="17"/>
      <c r="P21" s="78"/>
      <c r="Q21" s="78"/>
      <c r="R21" s="78"/>
      <c r="S21" s="78"/>
      <c r="T21" s="32">
        <f t="shared" si="0"/>
        <v>5251</v>
      </c>
    </row>
    <row r="22" spans="1:20" ht="16.899999999999999" customHeight="1">
      <c r="A22" s="4">
        <v>18</v>
      </c>
      <c r="B22" s="4">
        <v>3604</v>
      </c>
      <c r="C22" s="5" t="s">
        <v>22</v>
      </c>
      <c r="D22" s="4">
        <v>200</v>
      </c>
      <c r="E22" s="4">
        <v>94</v>
      </c>
      <c r="F22" s="6" t="s">
        <v>199</v>
      </c>
      <c r="G22" s="4">
        <v>31</v>
      </c>
      <c r="H22" s="78"/>
      <c r="I22" s="79"/>
      <c r="J22" s="78"/>
      <c r="K22" s="79"/>
      <c r="L22" s="78">
        <f>2758</f>
        <v>2758</v>
      </c>
      <c r="M22" s="33"/>
      <c r="N22" s="17"/>
      <c r="O22" s="17"/>
      <c r="P22" s="78"/>
      <c r="Q22" s="78"/>
      <c r="R22" s="78"/>
      <c r="S22" s="78"/>
      <c r="T22" s="32">
        <f t="shared" si="0"/>
        <v>2758</v>
      </c>
    </row>
    <row r="23" spans="1:20" ht="16.899999999999999" customHeight="1">
      <c r="A23" s="4">
        <v>19</v>
      </c>
      <c r="B23" s="4">
        <v>3604</v>
      </c>
      <c r="C23" s="5" t="s">
        <v>22</v>
      </c>
      <c r="D23" s="4">
        <v>200</v>
      </c>
      <c r="E23" s="4">
        <v>94</v>
      </c>
      <c r="F23" s="6" t="s">
        <v>200</v>
      </c>
      <c r="G23" s="4">
        <v>31</v>
      </c>
      <c r="H23" s="33"/>
      <c r="I23" s="79"/>
      <c r="J23" s="78"/>
      <c r="K23" s="79"/>
      <c r="L23" s="78"/>
      <c r="M23" s="33">
        <f>2984</f>
        <v>2984</v>
      </c>
      <c r="N23" s="17"/>
      <c r="O23" s="17"/>
      <c r="P23" s="78"/>
      <c r="Q23" s="78"/>
      <c r="R23" s="78"/>
      <c r="S23" s="78"/>
      <c r="T23" s="32">
        <f t="shared" si="0"/>
        <v>2984</v>
      </c>
    </row>
    <row r="24" spans="1:20" ht="16.899999999999999" customHeight="1">
      <c r="A24" s="4">
        <v>20</v>
      </c>
      <c r="B24" s="4">
        <v>3604</v>
      </c>
      <c r="C24" s="5" t="s">
        <v>22</v>
      </c>
      <c r="D24" s="4">
        <v>200</v>
      </c>
      <c r="E24" s="4">
        <v>94</v>
      </c>
      <c r="F24" s="6" t="s">
        <v>201</v>
      </c>
      <c r="G24" s="4">
        <v>31</v>
      </c>
      <c r="H24" s="33"/>
      <c r="I24" s="79"/>
      <c r="J24" s="78"/>
      <c r="K24" s="79"/>
      <c r="L24" s="78"/>
      <c r="M24" s="33"/>
      <c r="N24" s="17"/>
      <c r="O24" s="78">
        <f>1</f>
        <v>1</v>
      </c>
      <c r="P24" s="78"/>
      <c r="Q24" s="78"/>
      <c r="R24" s="78"/>
      <c r="S24" s="78"/>
      <c r="T24" s="32">
        <f t="shared" si="0"/>
        <v>1</v>
      </c>
    </row>
    <row r="25" spans="1:20" ht="16.899999999999999" customHeight="1">
      <c r="A25" s="4">
        <v>21</v>
      </c>
      <c r="B25" s="4">
        <v>3604</v>
      </c>
      <c r="C25" s="5" t="s">
        <v>22</v>
      </c>
      <c r="D25" s="4">
        <v>200</v>
      </c>
      <c r="E25" s="4">
        <v>94</v>
      </c>
      <c r="F25" s="6" t="s">
        <v>202</v>
      </c>
      <c r="G25" s="4">
        <v>31</v>
      </c>
      <c r="H25" s="33"/>
      <c r="I25" s="79"/>
      <c r="J25" s="78"/>
      <c r="K25" s="79"/>
      <c r="L25" s="78"/>
      <c r="M25" s="33"/>
      <c r="N25" s="17"/>
      <c r="O25" s="17"/>
      <c r="P25" s="78">
        <f>1</f>
        <v>1</v>
      </c>
      <c r="Q25" s="78"/>
      <c r="R25" s="78"/>
      <c r="S25" s="78"/>
      <c r="T25" s="32">
        <f t="shared" si="0"/>
        <v>1</v>
      </c>
    </row>
    <row r="26" spans="1:20" ht="16.899999999999999" customHeight="1">
      <c r="A26" s="4">
        <v>22</v>
      </c>
      <c r="B26" s="4">
        <v>3604</v>
      </c>
      <c r="C26" s="5" t="s">
        <v>22</v>
      </c>
      <c r="D26" s="4">
        <v>200</v>
      </c>
      <c r="E26" s="4">
        <v>94</v>
      </c>
      <c r="F26" s="6" t="s">
        <v>203</v>
      </c>
      <c r="G26" s="4">
        <v>31</v>
      </c>
      <c r="H26" s="33">
        <f>15459</f>
        <v>15459</v>
      </c>
      <c r="I26" s="79"/>
      <c r="J26" s="78"/>
      <c r="K26" s="79"/>
      <c r="L26" s="78"/>
      <c r="M26" s="33"/>
      <c r="N26" s="17"/>
      <c r="O26" s="17"/>
      <c r="P26" s="78"/>
      <c r="Q26" s="78"/>
      <c r="R26" s="78"/>
      <c r="S26" s="78"/>
      <c r="T26" s="32">
        <f t="shared" si="0"/>
        <v>15459</v>
      </c>
    </row>
    <row r="27" spans="1:20" ht="16.899999999999999" customHeight="1">
      <c r="A27" s="4">
        <v>23</v>
      </c>
      <c r="B27" s="4">
        <v>3604</v>
      </c>
      <c r="C27" s="5" t="s">
        <v>22</v>
      </c>
      <c r="D27" s="4">
        <v>200</v>
      </c>
      <c r="E27" s="4">
        <v>94</v>
      </c>
      <c r="F27" s="6" t="s">
        <v>204</v>
      </c>
      <c r="G27" s="4">
        <v>31</v>
      </c>
      <c r="H27" s="33"/>
      <c r="I27" s="79"/>
      <c r="J27" s="78">
        <f>837</f>
        <v>837</v>
      </c>
      <c r="K27" s="79"/>
      <c r="L27" s="78"/>
      <c r="M27" s="33"/>
      <c r="N27" s="17"/>
      <c r="O27" s="17"/>
      <c r="P27" s="78"/>
      <c r="Q27" s="78"/>
      <c r="R27" s="78"/>
      <c r="S27" s="78"/>
      <c r="T27" s="32">
        <f t="shared" si="0"/>
        <v>837</v>
      </c>
    </row>
    <row r="28" spans="1:20" ht="16.899999999999999" customHeight="1">
      <c r="A28" s="4">
        <v>24</v>
      </c>
      <c r="B28" s="4">
        <v>3604</v>
      </c>
      <c r="C28" s="5" t="s">
        <v>22</v>
      </c>
      <c r="D28" s="4">
        <v>200</v>
      </c>
      <c r="E28" s="4">
        <v>94</v>
      </c>
      <c r="F28" s="6" t="s">
        <v>205</v>
      </c>
      <c r="G28" s="4">
        <v>31</v>
      </c>
      <c r="H28" s="33"/>
      <c r="I28" s="79"/>
      <c r="J28" s="78"/>
      <c r="K28" s="79">
        <f>1666</f>
        <v>1666</v>
      </c>
      <c r="L28" s="78"/>
      <c r="M28" s="33"/>
      <c r="N28" s="17"/>
      <c r="O28" s="17"/>
      <c r="P28" s="78"/>
      <c r="Q28" s="78"/>
      <c r="R28" s="78"/>
      <c r="S28" s="78"/>
      <c r="T28" s="32">
        <f t="shared" si="0"/>
        <v>1666</v>
      </c>
    </row>
    <row r="29" spans="1:20" ht="16.899999999999999" customHeight="1">
      <c r="A29" s="4">
        <v>25</v>
      </c>
      <c r="B29" s="4">
        <v>3604</v>
      </c>
      <c r="C29" s="5" t="s">
        <v>22</v>
      </c>
      <c r="D29" s="4">
        <v>200</v>
      </c>
      <c r="E29" s="4">
        <v>94</v>
      </c>
      <c r="F29" s="6" t="s">
        <v>206</v>
      </c>
      <c r="G29" s="4">
        <v>31</v>
      </c>
      <c r="H29" s="78"/>
      <c r="I29" s="79">
        <f>2171</f>
        <v>2171</v>
      </c>
      <c r="J29" s="78"/>
      <c r="K29" s="79"/>
      <c r="L29" s="78"/>
      <c r="M29" s="33"/>
      <c r="N29" s="17"/>
      <c r="O29" s="17"/>
      <c r="P29" s="78"/>
      <c r="Q29" s="78"/>
      <c r="R29" s="78"/>
      <c r="S29" s="78"/>
      <c r="T29" s="32">
        <f t="shared" si="0"/>
        <v>2171</v>
      </c>
    </row>
    <row r="30" spans="1:20" ht="16.899999999999999" customHeight="1">
      <c r="A30" s="4">
        <v>26</v>
      </c>
      <c r="B30" s="4">
        <v>3604</v>
      </c>
      <c r="C30" s="5" t="s">
        <v>22</v>
      </c>
      <c r="D30" s="4">
        <v>200</v>
      </c>
      <c r="E30" s="4">
        <v>94</v>
      </c>
      <c r="F30" s="6" t="s">
        <v>207</v>
      </c>
      <c r="G30" s="4">
        <v>31</v>
      </c>
      <c r="H30" s="78"/>
      <c r="I30" s="79"/>
      <c r="J30" s="78"/>
      <c r="K30" s="79"/>
      <c r="L30" s="78"/>
      <c r="M30" s="33"/>
      <c r="N30" s="78">
        <f>1313</f>
        <v>1313</v>
      </c>
      <c r="O30" s="17"/>
      <c r="P30" s="78"/>
      <c r="Q30" s="78"/>
      <c r="R30" s="78"/>
      <c r="S30" s="78"/>
      <c r="T30" s="32">
        <f t="shared" si="0"/>
        <v>1313</v>
      </c>
    </row>
    <row r="31" spans="1:20" ht="16.899999999999999" customHeight="1">
      <c r="A31" s="4">
        <v>27</v>
      </c>
      <c r="B31" s="4">
        <v>3604</v>
      </c>
      <c r="C31" s="5" t="s">
        <v>22</v>
      </c>
      <c r="D31" s="4">
        <v>200</v>
      </c>
      <c r="E31" s="4">
        <v>94</v>
      </c>
      <c r="F31" s="6" t="s">
        <v>208</v>
      </c>
      <c r="G31" s="4">
        <v>31</v>
      </c>
      <c r="H31" s="78"/>
      <c r="I31" s="79"/>
      <c r="J31" s="78"/>
      <c r="K31" s="79"/>
      <c r="L31" s="78">
        <f>690</f>
        <v>690</v>
      </c>
      <c r="M31" s="33"/>
      <c r="N31" s="17"/>
      <c r="O31" s="17"/>
      <c r="P31" s="78"/>
      <c r="Q31" s="78"/>
      <c r="R31" s="78"/>
      <c r="S31" s="78"/>
      <c r="T31" s="32">
        <f t="shared" si="0"/>
        <v>690</v>
      </c>
    </row>
    <row r="32" spans="1:20" ht="16.899999999999999" customHeight="1">
      <c r="A32" s="4">
        <v>28</v>
      </c>
      <c r="B32" s="4">
        <v>3604</v>
      </c>
      <c r="C32" s="5" t="s">
        <v>22</v>
      </c>
      <c r="D32" s="4">
        <v>200</v>
      </c>
      <c r="E32" s="4">
        <v>94</v>
      </c>
      <c r="F32" s="6" t="s">
        <v>209</v>
      </c>
      <c r="G32" s="4">
        <v>31</v>
      </c>
      <c r="H32" s="78"/>
      <c r="I32" s="79"/>
      <c r="J32" s="78"/>
      <c r="K32" s="79"/>
      <c r="L32" s="78"/>
      <c r="M32" s="33">
        <f>746</f>
        <v>746</v>
      </c>
      <c r="N32" s="17"/>
      <c r="O32" s="17"/>
      <c r="P32" s="78"/>
      <c r="Q32" s="78"/>
      <c r="R32" s="78"/>
      <c r="S32" s="78"/>
      <c r="T32" s="32">
        <f t="shared" si="0"/>
        <v>746</v>
      </c>
    </row>
    <row r="33" spans="1:20" ht="16.899999999999999" customHeight="1">
      <c r="A33" s="4">
        <v>29</v>
      </c>
      <c r="B33" s="4">
        <v>3604</v>
      </c>
      <c r="C33" s="5" t="s">
        <v>22</v>
      </c>
      <c r="D33" s="4">
        <v>200</v>
      </c>
      <c r="E33" s="4">
        <v>94</v>
      </c>
      <c r="F33" s="6" t="s">
        <v>210</v>
      </c>
      <c r="G33" s="4">
        <v>31</v>
      </c>
      <c r="H33" s="78"/>
      <c r="I33" s="79"/>
      <c r="J33" s="78"/>
      <c r="K33" s="79"/>
      <c r="L33" s="78"/>
      <c r="M33" s="33"/>
      <c r="N33" s="17"/>
      <c r="O33" s="133">
        <f>1</f>
        <v>1</v>
      </c>
      <c r="P33" s="78"/>
      <c r="Q33" s="78"/>
      <c r="R33" s="78"/>
      <c r="S33" s="78"/>
      <c r="T33" s="32">
        <f t="shared" si="0"/>
        <v>1</v>
      </c>
    </row>
    <row r="34" spans="1:20" ht="16.899999999999999" customHeight="1">
      <c r="A34" s="4">
        <v>30</v>
      </c>
      <c r="B34" s="4">
        <v>3604</v>
      </c>
      <c r="C34" s="5" t="s">
        <v>22</v>
      </c>
      <c r="D34" s="4">
        <v>200</v>
      </c>
      <c r="E34" s="4">
        <v>94</v>
      </c>
      <c r="F34" s="6" t="s">
        <v>211</v>
      </c>
      <c r="G34" s="4">
        <v>31</v>
      </c>
      <c r="H34" s="78"/>
      <c r="I34" s="79"/>
      <c r="J34" s="78"/>
      <c r="K34" s="79"/>
      <c r="L34" s="78"/>
      <c r="M34" s="33"/>
      <c r="N34" s="17"/>
      <c r="O34" s="17"/>
      <c r="P34" s="78">
        <f>1</f>
        <v>1</v>
      </c>
      <c r="Q34" s="78"/>
      <c r="R34" s="78"/>
      <c r="S34" s="78"/>
      <c r="T34" s="32">
        <f t="shared" si="0"/>
        <v>1</v>
      </c>
    </row>
    <row r="35" spans="1:20" ht="16.899999999999999" customHeight="1">
      <c r="A35" s="4">
        <v>31</v>
      </c>
      <c r="B35" s="4">
        <v>3604</v>
      </c>
      <c r="C35" s="5" t="s">
        <v>22</v>
      </c>
      <c r="D35" s="4">
        <v>200</v>
      </c>
      <c r="E35" s="4">
        <v>94</v>
      </c>
      <c r="F35" s="6" t="s">
        <v>212</v>
      </c>
      <c r="G35" s="4">
        <v>31</v>
      </c>
      <c r="H35" s="78">
        <f>4998</f>
        <v>4998</v>
      </c>
      <c r="I35" s="79"/>
      <c r="J35" s="78"/>
      <c r="K35" s="79"/>
      <c r="L35" s="78"/>
      <c r="M35" s="33"/>
      <c r="N35" s="17"/>
      <c r="O35" s="17"/>
      <c r="P35" s="78"/>
      <c r="Q35" s="78"/>
      <c r="R35" s="78"/>
      <c r="S35" s="78"/>
      <c r="T35" s="32">
        <f t="shared" si="0"/>
        <v>4998</v>
      </c>
    </row>
    <row r="36" spans="1:20" ht="16.899999999999999" customHeight="1">
      <c r="A36" s="4">
        <v>32</v>
      </c>
      <c r="B36" s="4">
        <v>3604</v>
      </c>
      <c r="C36" s="5" t="s">
        <v>22</v>
      </c>
      <c r="D36" s="4">
        <v>200</v>
      </c>
      <c r="E36" s="4">
        <v>94</v>
      </c>
      <c r="F36" s="6" t="s">
        <v>213</v>
      </c>
      <c r="G36" s="4">
        <v>31</v>
      </c>
      <c r="H36" s="78"/>
      <c r="I36" s="79"/>
      <c r="J36" s="78">
        <f>5000</f>
        <v>5000</v>
      </c>
      <c r="K36" s="79"/>
      <c r="L36" s="78"/>
      <c r="M36" s="33"/>
      <c r="N36" s="17"/>
      <c r="O36" s="17"/>
      <c r="P36" s="78"/>
      <c r="Q36" s="78"/>
      <c r="R36" s="78"/>
      <c r="S36" s="78"/>
      <c r="T36" s="32">
        <f t="shared" si="0"/>
        <v>5000</v>
      </c>
    </row>
    <row r="37" spans="1:20" ht="16.899999999999999" customHeight="1">
      <c r="A37" s="4">
        <v>33</v>
      </c>
      <c r="B37" s="4">
        <v>3604</v>
      </c>
      <c r="C37" s="5" t="s">
        <v>22</v>
      </c>
      <c r="D37" s="4">
        <v>200</v>
      </c>
      <c r="E37" s="4">
        <v>94</v>
      </c>
      <c r="F37" s="6" t="s">
        <v>214</v>
      </c>
      <c r="G37" s="4">
        <v>31</v>
      </c>
      <c r="H37" s="78"/>
      <c r="I37" s="79"/>
      <c r="J37" s="78"/>
      <c r="K37" s="79">
        <f>5000</f>
        <v>5000</v>
      </c>
      <c r="L37" s="78"/>
      <c r="M37" s="33"/>
      <c r="N37" s="17"/>
      <c r="O37" s="17"/>
      <c r="P37" s="78"/>
      <c r="Q37" s="78"/>
      <c r="R37" s="78"/>
      <c r="S37" s="78"/>
      <c r="T37" s="32">
        <f t="shared" si="0"/>
        <v>5000</v>
      </c>
    </row>
    <row r="38" spans="1:20" ht="16.899999999999999" customHeight="1">
      <c r="A38" s="4">
        <v>34</v>
      </c>
      <c r="B38" s="4">
        <v>3604</v>
      </c>
      <c r="C38" s="5" t="s">
        <v>22</v>
      </c>
      <c r="D38" s="4">
        <v>200</v>
      </c>
      <c r="E38" s="4">
        <v>94</v>
      </c>
      <c r="F38" s="6" t="s">
        <v>215</v>
      </c>
      <c r="G38" s="4">
        <v>31</v>
      </c>
      <c r="H38" s="78"/>
      <c r="I38" s="79">
        <f>5000</f>
        <v>5000</v>
      </c>
      <c r="J38" s="78"/>
      <c r="K38" s="79"/>
      <c r="L38" s="78"/>
      <c r="M38" s="33"/>
      <c r="N38" s="17"/>
      <c r="O38" s="17"/>
      <c r="P38" s="78"/>
      <c r="Q38" s="78"/>
      <c r="R38" s="78"/>
      <c r="S38" s="78"/>
      <c r="T38" s="32">
        <f t="shared" si="0"/>
        <v>5000</v>
      </c>
    </row>
    <row r="39" spans="1:20" ht="16.899999999999999" customHeight="1">
      <c r="A39" s="4">
        <v>35</v>
      </c>
      <c r="B39" s="4">
        <v>3604</v>
      </c>
      <c r="C39" s="5" t="s">
        <v>22</v>
      </c>
      <c r="D39" s="4">
        <v>200</v>
      </c>
      <c r="E39" s="4">
        <v>94</v>
      </c>
      <c r="F39" s="6" t="s">
        <v>216</v>
      </c>
      <c r="G39" s="4">
        <v>31</v>
      </c>
      <c r="H39" s="78"/>
      <c r="I39" s="79"/>
      <c r="J39" s="78"/>
      <c r="K39" s="79"/>
      <c r="L39" s="78"/>
      <c r="M39" s="33"/>
      <c r="N39" s="78">
        <f>5000</f>
        <v>5000</v>
      </c>
      <c r="O39" s="17"/>
      <c r="P39" s="78"/>
      <c r="Q39" s="78"/>
      <c r="R39" s="78"/>
      <c r="S39" s="78"/>
      <c r="T39" s="32">
        <f t="shared" si="0"/>
        <v>5000</v>
      </c>
    </row>
    <row r="40" spans="1:20" ht="16.899999999999999" customHeight="1">
      <c r="A40" s="4">
        <v>36</v>
      </c>
      <c r="B40" s="4">
        <v>3604</v>
      </c>
      <c r="C40" s="5" t="s">
        <v>22</v>
      </c>
      <c r="D40" s="4">
        <v>200</v>
      </c>
      <c r="E40" s="4">
        <v>94</v>
      </c>
      <c r="F40" s="6" t="s">
        <v>217</v>
      </c>
      <c r="G40" s="4">
        <v>31</v>
      </c>
      <c r="H40" s="78"/>
      <c r="I40" s="79"/>
      <c r="J40" s="78"/>
      <c r="K40" s="79"/>
      <c r="L40" s="78">
        <f>5000</f>
        <v>5000</v>
      </c>
      <c r="M40" s="33"/>
      <c r="N40" s="17"/>
      <c r="O40" s="17"/>
      <c r="P40" s="78"/>
      <c r="Q40" s="78"/>
      <c r="R40" s="78"/>
      <c r="S40" s="78"/>
      <c r="T40" s="32">
        <f t="shared" si="0"/>
        <v>5000</v>
      </c>
    </row>
    <row r="41" spans="1:20" ht="16.899999999999999" customHeight="1">
      <c r="A41" s="4">
        <v>37</v>
      </c>
      <c r="B41" s="4">
        <v>3604</v>
      </c>
      <c r="C41" s="5" t="s">
        <v>22</v>
      </c>
      <c r="D41" s="4">
        <v>200</v>
      </c>
      <c r="E41" s="4">
        <v>94</v>
      </c>
      <c r="F41" s="6" t="s">
        <v>218</v>
      </c>
      <c r="G41" s="4">
        <v>31</v>
      </c>
      <c r="H41" s="78"/>
      <c r="I41" s="79"/>
      <c r="J41" s="78"/>
      <c r="K41" s="79"/>
      <c r="L41" s="78"/>
      <c r="M41" s="33">
        <f>5000</f>
        <v>5000</v>
      </c>
      <c r="N41" s="17"/>
      <c r="O41" s="17"/>
      <c r="P41" s="78"/>
      <c r="Q41" s="78"/>
      <c r="R41" s="78"/>
      <c r="S41" s="78"/>
      <c r="T41" s="32">
        <f t="shared" si="0"/>
        <v>5000</v>
      </c>
    </row>
    <row r="42" spans="1:20" ht="16.899999999999999" customHeight="1">
      <c r="A42" s="4">
        <v>38</v>
      </c>
      <c r="B42" s="4">
        <v>3604</v>
      </c>
      <c r="C42" s="5" t="s">
        <v>22</v>
      </c>
      <c r="D42" s="4">
        <v>200</v>
      </c>
      <c r="E42" s="4">
        <v>94</v>
      </c>
      <c r="F42" s="6" t="s">
        <v>50</v>
      </c>
      <c r="G42" s="4">
        <v>31</v>
      </c>
      <c r="H42" s="78"/>
      <c r="I42" s="79"/>
      <c r="J42" s="78"/>
      <c r="K42" s="79"/>
      <c r="L42" s="78"/>
      <c r="M42" s="33"/>
      <c r="N42" s="17"/>
      <c r="O42" s="78">
        <f>1</f>
        <v>1</v>
      </c>
      <c r="P42" s="78"/>
      <c r="Q42" s="78"/>
      <c r="R42" s="78"/>
      <c r="S42" s="78"/>
      <c r="T42" s="32">
        <f t="shared" si="0"/>
        <v>1</v>
      </c>
    </row>
    <row r="43" spans="1:20" ht="16.899999999999999" customHeight="1">
      <c r="A43" s="4">
        <v>39</v>
      </c>
      <c r="B43" s="4">
        <v>3604</v>
      </c>
      <c r="C43" s="5" t="s">
        <v>22</v>
      </c>
      <c r="D43" s="4">
        <v>200</v>
      </c>
      <c r="E43" s="4">
        <v>94</v>
      </c>
      <c r="F43" s="6" t="s">
        <v>54</v>
      </c>
      <c r="G43" s="4">
        <v>31</v>
      </c>
      <c r="H43" s="78"/>
      <c r="I43" s="79"/>
      <c r="J43" s="78"/>
      <c r="K43" s="79"/>
      <c r="L43" s="78"/>
      <c r="M43" s="33"/>
      <c r="N43" s="17"/>
      <c r="O43" s="17"/>
      <c r="P43" s="78">
        <f>1</f>
        <v>1</v>
      </c>
      <c r="Q43" s="78"/>
      <c r="R43" s="78"/>
      <c r="S43" s="78"/>
      <c r="T43" s="32">
        <f t="shared" si="0"/>
        <v>1</v>
      </c>
    </row>
    <row r="44" spans="1:20" ht="16.899999999999999" customHeight="1">
      <c r="A44" s="4">
        <v>40</v>
      </c>
      <c r="B44" s="4">
        <v>3604</v>
      </c>
      <c r="C44" s="5" t="s">
        <v>22</v>
      </c>
      <c r="D44" s="4">
        <v>200</v>
      </c>
      <c r="E44" s="4">
        <v>95</v>
      </c>
      <c r="F44" s="6" t="s">
        <v>219</v>
      </c>
      <c r="G44" s="4">
        <v>31</v>
      </c>
      <c r="H44" s="78"/>
      <c r="I44" s="79"/>
      <c r="J44" s="78"/>
      <c r="K44" s="79"/>
      <c r="L44" s="78"/>
      <c r="M44" s="33"/>
      <c r="N44" s="17"/>
      <c r="O44" s="17"/>
      <c r="P44" s="78"/>
      <c r="Q44" s="78">
        <f>10352</f>
        <v>10352</v>
      </c>
      <c r="R44" s="78"/>
      <c r="S44" s="78"/>
      <c r="T44" s="32">
        <f t="shared" si="0"/>
        <v>10352</v>
      </c>
    </row>
    <row r="45" spans="1:20" ht="16.899999999999999" customHeight="1">
      <c r="A45" s="4">
        <v>41</v>
      </c>
      <c r="B45" s="4">
        <v>3604</v>
      </c>
      <c r="C45" s="5" t="s">
        <v>22</v>
      </c>
      <c r="D45" s="4">
        <v>200</v>
      </c>
      <c r="E45" s="4">
        <v>95</v>
      </c>
      <c r="F45" s="6" t="s">
        <v>194</v>
      </c>
      <c r="G45" s="4">
        <v>31</v>
      </c>
      <c r="H45" s="78"/>
      <c r="I45" s="79"/>
      <c r="J45" s="78"/>
      <c r="K45" s="79"/>
      <c r="L45" s="78"/>
      <c r="M45" s="33"/>
      <c r="N45" s="17"/>
      <c r="O45" s="17"/>
      <c r="P45" s="78"/>
      <c r="Q45" s="78"/>
      <c r="R45" s="78">
        <f>3451</f>
        <v>3451</v>
      </c>
      <c r="S45" s="78"/>
      <c r="T45" s="32">
        <f t="shared" si="0"/>
        <v>3451</v>
      </c>
    </row>
    <row r="46" spans="1:20" ht="16.899999999999999" customHeight="1">
      <c r="A46" s="4">
        <v>42</v>
      </c>
      <c r="B46" s="4">
        <v>3604</v>
      </c>
      <c r="C46" s="5" t="s">
        <v>22</v>
      </c>
      <c r="D46" s="4">
        <v>200</v>
      </c>
      <c r="E46" s="4">
        <v>96</v>
      </c>
      <c r="F46" s="6" t="s">
        <v>22</v>
      </c>
      <c r="G46" s="4">
        <v>49</v>
      </c>
      <c r="H46" s="78"/>
      <c r="I46" s="79"/>
      <c r="J46" s="78"/>
      <c r="K46" s="79"/>
      <c r="L46" s="78"/>
      <c r="M46" s="33"/>
      <c r="N46" s="17"/>
      <c r="O46" s="17"/>
      <c r="P46" s="78"/>
      <c r="Q46" s="78"/>
      <c r="R46" s="78"/>
      <c r="S46" s="78">
        <f>24484</f>
        <v>24484</v>
      </c>
      <c r="T46" s="32">
        <f t="shared" si="0"/>
        <v>24484</v>
      </c>
    </row>
    <row r="47" spans="1:20" ht="16.899999999999999" customHeight="1">
      <c r="A47" s="140" t="s">
        <v>16</v>
      </c>
      <c r="B47" s="141"/>
      <c r="C47" s="141"/>
      <c r="D47" s="141"/>
      <c r="E47" s="141"/>
      <c r="F47" s="141"/>
      <c r="G47" s="141"/>
      <c r="H47" s="23">
        <f t="shared" ref="H47:T47" si="1">SUM(H5:H46)</f>
        <v>257962</v>
      </c>
      <c r="I47" s="23">
        <f t="shared" si="1"/>
        <v>40525</v>
      </c>
      <c r="J47" s="23">
        <f t="shared" si="1"/>
        <v>21052</v>
      </c>
      <c r="K47" s="23">
        <f t="shared" si="1"/>
        <v>35579</v>
      </c>
      <c r="L47" s="23">
        <f t="shared" si="1"/>
        <v>16282</v>
      </c>
      <c r="M47" s="23">
        <f t="shared" si="1"/>
        <v>21737</v>
      </c>
      <c r="N47" s="23">
        <f t="shared" si="1"/>
        <v>26477</v>
      </c>
      <c r="O47" s="23">
        <f t="shared" si="1"/>
        <v>5</v>
      </c>
      <c r="P47" s="23">
        <f t="shared" si="1"/>
        <v>3</v>
      </c>
      <c r="Q47" s="23">
        <f t="shared" si="1"/>
        <v>10352</v>
      </c>
      <c r="R47" s="23">
        <f t="shared" si="1"/>
        <v>3451</v>
      </c>
      <c r="S47" s="23">
        <f t="shared" si="1"/>
        <v>24484</v>
      </c>
      <c r="T47" s="23">
        <f t="shared" si="1"/>
        <v>457909</v>
      </c>
    </row>
    <row r="48" spans="1:20" ht="16.899999999999999" customHeight="1">
      <c r="A48" s="18" t="s">
        <v>23</v>
      </c>
      <c r="B48" s="19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1"/>
      <c r="N48" s="21"/>
      <c r="O48" s="21"/>
      <c r="P48" s="21"/>
      <c r="Q48" s="21"/>
      <c r="R48" s="21"/>
      <c r="S48" s="21"/>
      <c r="T48" s="31"/>
    </row>
    <row r="49" spans="1:1" ht="13.15" customHeight="1">
      <c r="A49" s="22"/>
    </row>
  </sheetData>
  <autoFilter ref="A4:T48">
    <filterColumn colId="14"/>
    <filterColumn colId="16"/>
    <filterColumn colId="17"/>
    <filterColumn colId="18"/>
  </autoFilter>
  <mergeCells count="3">
    <mergeCell ref="A47:G47"/>
    <mergeCell ref="A1:T1"/>
    <mergeCell ref="A2:T2"/>
  </mergeCells>
  <phoneticPr fontId="21" type="noConversion"/>
  <printOptions horizontalCentered="1"/>
  <pageMargins left="0.78740157480314965" right="0.78740157480314965" top="1.1811023622047245" bottom="1.1811023622047245" header="0.51181102362204722" footer="0.51181102362204722"/>
  <pageSetup paperSize="9" scale="4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1"/>
  <sheetViews>
    <sheetView zoomScale="120" zoomScaleNormal="120" workbookViewId="0">
      <selection activeCell="H10" sqref="H10"/>
    </sheetView>
  </sheetViews>
  <sheetFormatPr defaultRowHeight="12.75"/>
  <cols>
    <col min="1" max="1" width="27.28515625" bestFit="1" customWidth="1"/>
    <col min="2" max="3" width="21.42578125" customWidth="1"/>
  </cols>
  <sheetData>
    <row r="1" spans="1:3" ht="28.5" customHeight="1">
      <c r="A1" s="145" t="s">
        <v>66</v>
      </c>
      <c r="B1" s="145"/>
      <c r="C1" s="145"/>
    </row>
    <row r="2" spans="1:3">
      <c r="A2" s="146" t="s">
        <v>65</v>
      </c>
      <c r="B2" s="146"/>
      <c r="C2" s="146"/>
    </row>
    <row r="3" spans="1:3">
      <c r="A3" s="29" t="s">
        <v>61</v>
      </c>
      <c r="B3" s="29" t="s">
        <v>63</v>
      </c>
      <c r="C3" s="29" t="s">
        <v>64</v>
      </c>
    </row>
    <row r="4" spans="1:3">
      <c r="A4" s="28" t="s">
        <v>8</v>
      </c>
      <c r="B4" s="28">
        <v>574.87</v>
      </c>
      <c r="C4" s="30">
        <f>(B4/B11)*100</f>
        <v>68.473587040676549</v>
      </c>
    </row>
    <row r="5" spans="1:3">
      <c r="A5" s="28" t="s">
        <v>9</v>
      </c>
      <c r="B5" s="28">
        <v>69.88</v>
      </c>
      <c r="C5" s="30">
        <f>(B5/B11)*100</f>
        <v>8.3235066404621527</v>
      </c>
    </row>
    <row r="6" spans="1:3">
      <c r="A6" s="28" t="s">
        <v>59</v>
      </c>
      <c r="B6" s="30">
        <v>23</v>
      </c>
      <c r="C6" s="30">
        <f>(B6/B11)*100</f>
        <v>2.7395628610565188</v>
      </c>
    </row>
    <row r="7" spans="1:3">
      <c r="A7" s="28" t="s">
        <v>60</v>
      </c>
      <c r="B7" s="28">
        <v>51.64</v>
      </c>
      <c r="C7" s="30">
        <f>(B7/B11)*100</f>
        <v>6.150914180215592</v>
      </c>
    </row>
    <row r="8" spans="1:3">
      <c r="A8" s="28" t="s">
        <v>62</v>
      </c>
      <c r="B8" s="28">
        <v>26.62</v>
      </c>
      <c r="C8" s="30">
        <f>(B8/B11)*100</f>
        <v>3.1707462331010663</v>
      </c>
    </row>
    <row r="9" spans="1:3">
      <c r="A9" s="28" t="s">
        <v>11</v>
      </c>
      <c r="B9" s="28">
        <v>59.9</v>
      </c>
      <c r="C9" s="30">
        <f>(B9/B11)*100</f>
        <v>7.1347745816211061</v>
      </c>
    </row>
    <row r="10" spans="1:3">
      <c r="A10" s="28" t="s">
        <v>10</v>
      </c>
      <c r="B10" s="28">
        <v>33.64</v>
      </c>
      <c r="C10" s="30">
        <f>(B10/B11)*100</f>
        <v>4.0069084628670124</v>
      </c>
    </row>
    <row r="11" spans="1:3">
      <c r="A11" s="28" t="s">
        <v>2</v>
      </c>
      <c r="B11" s="28">
        <f>SUM(B4:B10)</f>
        <v>839.55</v>
      </c>
      <c r="C11" s="30">
        <f>SUM(C4:C10)</f>
        <v>100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Dem46</vt:lpstr>
      <vt:lpstr>summary</vt:lpstr>
      <vt:lpstr>Sheet1</vt:lpstr>
      <vt:lpstr>'Dem46'!compen</vt:lpstr>
      <vt:lpstr>'Dem46'!content</vt:lpstr>
      <vt:lpstr>'Dem46'!Print_Area</vt:lpstr>
      <vt:lpstr>'Dem46'!Print_Titles</vt:lpstr>
      <vt:lpstr>summary!Print_Titles</vt:lpstr>
    </vt:vector>
  </TitlesOfParts>
  <Company>.:L4zy w4r3z:.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P.DIRECTOR FCD</dc:creator>
  <cp:lastModifiedBy>Budget JA1</cp:lastModifiedBy>
  <cp:lastPrinted>2026-07-19T03:52:50Z</cp:lastPrinted>
  <dcterms:created xsi:type="dcterms:W3CDTF">2010-05-18T22:24:30Z</dcterms:created>
  <dcterms:modified xsi:type="dcterms:W3CDTF">2026-07-30T06:47:47Z</dcterms:modified>
</cp:coreProperties>
</file>