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4505" yWindow="-15" windowWidth="14340" windowHeight="12675" tabRatio="604"/>
  </bookViews>
  <sheets>
    <sheet name="dem47" sheetId="4" r:id="rId1"/>
  </sheets>
  <definedNames>
    <definedName name="_xlnm._FilterDatabase" localSheetId="0" hidden="1">'dem47'!$A$17:$G$242</definedName>
    <definedName name="educap" localSheetId="0">'dem47'!#REF!</definedName>
    <definedName name="educationrevenue" localSheetId="0">'dem47'!$C$11:$F$11</definedName>
    <definedName name="_xlnm.Print_Area" localSheetId="0">'dem47'!$A$1:$G$242</definedName>
    <definedName name="_xlnm.Print_Titles" localSheetId="0">'dem47'!$14:$17</definedName>
    <definedName name="summary" localSheetId="0">'dem47'!#REF!</definedName>
    <definedName name="Z_239EE218_578E_4317_BEED_14D5D7089E27_.wvu.Cols" localSheetId="0" hidden="1">'dem47'!#REF!</definedName>
    <definedName name="Z_239EE218_578E_4317_BEED_14D5D7089E27_.wvu.FilterData" localSheetId="0" hidden="1">'dem47'!$A$1:$G$242</definedName>
    <definedName name="Z_239EE218_578E_4317_BEED_14D5D7089E27_.wvu.PrintArea" localSheetId="0" hidden="1">'dem47'!$A$1:$G$242</definedName>
    <definedName name="Z_239EE218_578E_4317_BEED_14D5D7089E27_.wvu.PrintTitles" localSheetId="0" hidden="1">'dem47'!$14:$17</definedName>
    <definedName name="Z_302A3EA3_AE96_11D5_A646_0050BA3D7AFD_.wvu.Cols" localSheetId="0" hidden="1">'dem47'!#REF!</definedName>
    <definedName name="Z_302A3EA3_AE96_11D5_A646_0050BA3D7AFD_.wvu.FilterData" localSheetId="0" hidden="1">'dem47'!$A$1:$G$242</definedName>
    <definedName name="Z_302A3EA3_AE96_11D5_A646_0050BA3D7AFD_.wvu.PrintArea" localSheetId="0" hidden="1">'dem47'!$A$1:$G$242</definedName>
    <definedName name="Z_302A3EA3_AE96_11D5_A646_0050BA3D7AFD_.wvu.PrintTitles" localSheetId="0" hidden="1">'dem47'!$14:$17</definedName>
    <definedName name="Z_36DBA021_0ECB_11D4_8064_004005726899_.wvu.Cols" localSheetId="0" hidden="1">'dem47'!#REF!</definedName>
    <definedName name="Z_36DBA021_0ECB_11D4_8064_004005726899_.wvu.FilterData" localSheetId="0" hidden="1">'dem47'!$C$18:$C$238</definedName>
    <definedName name="Z_36DBA021_0ECB_11D4_8064_004005726899_.wvu.PrintArea" localSheetId="0" hidden="1">'dem47'!$A$1:$G$240</definedName>
    <definedName name="Z_36DBA021_0ECB_11D4_8064_004005726899_.wvu.PrintTitles" localSheetId="0" hidden="1">'dem47'!$14:$17</definedName>
    <definedName name="Z_93EBE921_AE91_11D5_8685_004005726899_.wvu.Cols" localSheetId="0" hidden="1">'dem47'!#REF!</definedName>
    <definedName name="Z_93EBE921_AE91_11D5_8685_004005726899_.wvu.FilterData" localSheetId="0" hidden="1">'dem47'!$C$18:$C$238</definedName>
    <definedName name="Z_93EBE921_AE91_11D5_8685_004005726899_.wvu.PrintArea" localSheetId="0" hidden="1">'dem47'!$A$1:$G$240</definedName>
    <definedName name="Z_93EBE921_AE91_11D5_8685_004005726899_.wvu.PrintTitles" localSheetId="0" hidden="1">'dem47'!$14:$17</definedName>
    <definedName name="Z_94DA79C1_0FDE_11D5_9579_000021DAEEA2_.wvu.Cols" localSheetId="0" hidden="1">'dem47'!#REF!</definedName>
    <definedName name="Z_94DA79C1_0FDE_11D5_9579_000021DAEEA2_.wvu.FilterData" localSheetId="0" hidden="1">'dem47'!$C$18:$C$238</definedName>
    <definedName name="Z_94DA79C1_0FDE_11D5_9579_000021DAEEA2_.wvu.PrintArea" localSheetId="0" hidden="1">'dem47'!$A$1:$G$240</definedName>
    <definedName name="Z_94DA79C1_0FDE_11D5_9579_000021DAEEA2_.wvu.PrintTitles" localSheetId="0" hidden="1">'dem47'!$14:$17</definedName>
    <definedName name="Z_B4CB0997_161F_11D5_8064_004005726899_.wvu.FilterData" localSheetId="0" hidden="1">'dem47'!$C$18:$C$238</definedName>
    <definedName name="Z_C868F8C3_16D7_11D5_A68D_81D6213F5331_.wvu.Cols" localSheetId="0" hidden="1">'dem47'!#REF!</definedName>
    <definedName name="Z_C868F8C3_16D7_11D5_A68D_81D6213F5331_.wvu.FilterData" localSheetId="0" hidden="1">'dem47'!$C$18:$C$238</definedName>
    <definedName name="Z_C868F8C3_16D7_11D5_A68D_81D6213F5331_.wvu.PrintArea" localSheetId="0" hidden="1">'dem47'!$A$1:$G$240</definedName>
    <definedName name="Z_C868F8C3_16D7_11D5_A68D_81D6213F5331_.wvu.PrintTitles" localSheetId="0" hidden="1">'dem47'!$14:$17</definedName>
    <definedName name="Z_E5DF37BD_125C_11D5_8DC4_D0F5D88B3549_.wvu.Cols" localSheetId="0" hidden="1">'dem47'!#REF!</definedName>
    <definedName name="Z_E5DF37BD_125C_11D5_8DC4_D0F5D88B3549_.wvu.FilterData" localSheetId="0" hidden="1">'dem47'!$C$18:$C$238</definedName>
    <definedName name="Z_E5DF37BD_125C_11D5_8DC4_D0F5D88B3549_.wvu.PrintArea" localSheetId="0" hidden="1">'dem47'!$A$1:$G$240</definedName>
    <definedName name="Z_E5DF37BD_125C_11D5_8DC4_D0F5D88B3549_.wvu.PrintTitles" localSheetId="0" hidden="1">'dem47'!$14:$17</definedName>
    <definedName name="Z_F8ADACC1_164E_11D6_B603_000021DAEEA2_.wvu.Cols" localSheetId="0" hidden="1">'dem47'!#REF!</definedName>
    <definedName name="Z_F8ADACC1_164E_11D6_B603_000021DAEEA2_.wvu.FilterData" localSheetId="0" hidden="1">'dem47'!$C$18:$C$238</definedName>
    <definedName name="Z_F8ADACC1_164E_11D6_B603_000021DAEEA2_.wvu.PrintArea" localSheetId="0" hidden="1">'dem47'!$A$1:$G$242</definedName>
    <definedName name="Z_F8ADACC1_164E_11D6_B603_000021DAEEA2_.wvu.PrintTitles" localSheetId="0" hidden="1">'dem47'!$14:$17</definedName>
  </definedNames>
  <calcPr calcId="125725"/>
</workbook>
</file>

<file path=xl/calcChain.xml><?xml version="1.0" encoding="utf-8"?>
<calcChain xmlns="http://schemas.openxmlformats.org/spreadsheetml/2006/main">
  <c r="G180" i="4"/>
  <c r="G113"/>
  <c r="G97"/>
  <c r="G37"/>
  <c r="F113"/>
  <c r="E113"/>
  <c r="D113"/>
  <c r="F97"/>
  <c r="E97"/>
  <c r="D97"/>
  <c r="F37"/>
  <c r="E37"/>
  <c r="D37"/>
  <c r="F180"/>
  <c r="E180"/>
  <c r="D180"/>
  <c r="E58"/>
  <c r="F58"/>
  <c r="F66" l="1"/>
  <c r="F61"/>
  <c r="F43"/>
  <c r="F45"/>
  <c r="F202"/>
  <c r="E202"/>
  <c r="D202"/>
  <c r="G202"/>
  <c r="E198"/>
  <c r="F198"/>
  <c r="D198"/>
  <c r="G198"/>
  <c r="F108"/>
  <c r="E108"/>
  <c r="D108"/>
  <c r="G108"/>
  <c r="F104"/>
  <c r="E104"/>
  <c r="D104"/>
  <c r="G104"/>
  <c r="F92"/>
  <c r="E92"/>
  <c r="D92"/>
  <c r="G92"/>
  <c r="F88"/>
  <c r="E88"/>
  <c r="D88"/>
  <c r="G88"/>
  <c r="G93" l="1"/>
  <c r="G98" s="1"/>
  <c r="E93"/>
  <c r="E98" s="1"/>
  <c r="D109"/>
  <c r="D114" s="1"/>
  <c r="F109"/>
  <c r="F114" s="1"/>
  <c r="D93"/>
  <c r="D98" s="1"/>
  <c r="F93"/>
  <c r="F98" s="1"/>
  <c r="E109"/>
  <c r="E114" s="1"/>
  <c r="G109"/>
  <c r="G114" s="1"/>
  <c r="E67" l="1"/>
  <c r="F67"/>
  <c r="D67"/>
  <c r="F80"/>
  <c r="E80"/>
  <c r="D80"/>
  <c r="G80"/>
  <c r="F76"/>
  <c r="E76"/>
  <c r="D76"/>
  <c r="G76"/>
  <c r="E72"/>
  <c r="F72"/>
  <c r="D72"/>
  <c r="G72"/>
  <c r="D158"/>
  <c r="D167" s="1"/>
  <c r="D146"/>
  <c r="D154" s="1"/>
  <c r="D45"/>
  <c r="D47" s="1"/>
  <c r="D56"/>
  <c r="D58" s="1"/>
  <c r="F208"/>
  <c r="F209" s="1"/>
  <c r="F194"/>
  <c r="F189"/>
  <c r="F154"/>
  <c r="F130"/>
  <c r="F62"/>
  <c r="F52"/>
  <c r="F234"/>
  <c r="E234"/>
  <c r="D234"/>
  <c r="F230"/>
  <c r="E230"/>
  <c r="D230"/>
  <c r="F224"/>
  <c r="E224"/>
  <c r="D224"/>
  <c r="F220"/>
  <c r="E220"/>
  <c r="D220"/>
  <c r="F214"/>
  <c r="F215" s="1"/>
  <c r="E214"/>
  <c r="E215" s="1"/>
  <c r="D214"/>
  <c r="D215" s="1"/>
  <c r="E208"/>
  <c r="E209" s="1"/>
  <c r="D208"/>
  <c r="D209" s="1"/>
  <c r="E194"/>
  <c r="D194"/>
  <c r="E189"/>
  <c r="D189"/>
  <c r="F184"/>
  <c r="E184"/>
  <c r="D184"/>
  <c r="F167"/>
  <c r="E167"/>
  <c r="E154"/>
  <c r="F142"/>
  <c r="E142"/>
  <c r="D142"/>
  <c r="E130"/>
  <c r="D130"/>
  <c r="E62"/>
  <c r="D62"/>
  <c r="E52"/>
  <c r="D52"/>
  <c r="F47"/>
  <c r="E47"/>
  <c r="F33"/>
  <c r="E33"/>
  <c r="D33"/>
  <c r="G208"/>
  <c r="G209" s="1"/>
  <c r="F38" l="1"/>
  <c r="F39" s="1"/>
  <c r="E38"/>
  <c r="E39" s="1"/>
  <c r="D38"/>
  <c r="D39" s="1"/>
  <c r="F203"/>
  <c r="E203"/>
  <c r="D203"/>
  <c r="G58"/>
  <c r="G67"/>
  <c r="D81"/>
  <c r="D82" s="1"/>
  <c r="F81"/>
  <c r="F82" s="1"/>
  <c r="E81"/>
  <c r="E82" s="1"/>
  <c r="G81"/>
  <c r="F168"/>
  <c r="F169" s="1"/>
  <c r="F170" s="1"/>
  <c r="D235"/>
  <c r="E235"/>
  <c r="F225"/>
  <c r="E168"/>
  <c r="E169" s="1"/>
  <c r="E170" s="1"/>
  <c r="F235"/>
  <c r="E225"/>
  <c r="D225"/>
  <c r="D168"/>
  <c r="D169" s="1"/>
  <c r="D170" s="1"/>
  <c r="F115" l="1"/>
  <c r="F171" s="1"/>
  <c r="E115"/>
  <c r="E171" s="1"/>
  <c r="D115"/>
  <c r="D171" s="1"/>
  <c r="D236"/>
  <c r="D237" s="1"/>
  <c r="D238" s="1"/>
  <c r="D239" s="1"/>
  <c r="E236"/>
  <c r="E237" s="1"/>
  <c r="E238" s="1"/>
  <c r="E239" s="1"/>
  <c r="F236"/>
  <c r="F237" s="1"/>
  <c r="F238" s="1"/>
  <c r="F239" s="1"/>
  <c r="G234"/>
  <c r="G230"/>
  <c r="G224"/>
  <c r="G220"/>
  <c r="G214"/>
  <c r="G215" s="1"/>
  <c r="G189"/>
  <c r="G184"/>
  <c r="G62"/>
  <c r="F240" l="1"/>
  <c r="E240"/>
  <c r="D240"/>
  <c r="G33"/>
  <c r="G130"/>
  <c r="G194"/>
  <c r="G203" s="1"/>
  <c r="G225"/>
  <c r="G235"/>
  <c r="G142"/>
  <c r="G47"/>
  <c r="G52"/>
  <c r="G38" l="1"/>
  <c r="G39" s="1"/>
  <c r="G82"/>
  <c r="G236"/>
  <c r="G237" s="1"/>
  <c r="G238" s="1"/>
  <c r="G239" s="1"/>
  <c r="G154"/>
  <c r="G167" s="1"/>
  <c r="G115" l="1"/>
  <c r="G168"/>
  <c r="G169" s="1"/>
  <c r="G170" s="1"/>
  <c r="G171" l="1"/>
  <c r="G240" s="1"/>
  <c r="E11" l="1"/>
  <c r="D11" l="1"/>
  <c r="F11" l="1"/>
</calcChain>
</file>

<file path=xl/sharedStrings.xml><?xml version="1.0" encoding="utf-8"?>
<sst xmlns="http://schemas.openxmlformats.org/spreadsheetml/2006/main" count="361" uniqueCount="168">
  <si>
    <t>(a) Education, Sports, Art &amp; Culture</t>
  </si>
  <si>
    <t>Voted</t>
  </si>
  <si>
    <t>Major /Sub-Major/Minor/Sub/Detailed Heads</t>
  </si>
  <si>
    <t>Total</t>
  </si>
  <si>
    <t>REVENUE SECTION</t>
  </si>
  <si>
    <t>M.H.</t>
  </si>
  <si>
    <t>Office Expenses</t>
  </si>
  <si>
    <t>Salaries</t>
  </si>
  <si>
    <t>60.00.01</t>
  </si>
  <si>
    <t>60.00.11</t>
  </si>
  <si>
    <t>60.00.13</t>
  </si>
  <si>
    <t>CAPITAL SECTION</t>
  </si>
  <si>
    <t>Wages</t>
  </si>
  <si>
    <t>II. Details of the estimates and the heads under which this grant will be accounted for:</t>
  </si>
  <si>
    <t>A - General Services (d) Administrative Services</t>
  </si>
  <si>
    <t>B - Capital Account of General Services</t>
  </si>
  <si>
    <t>Revenue</t>
  </si>
  <si>
    <t>Capital</t>
  </si>
  <si>
    <t>(In Thousands of Rupees)</t>
  </si>
  <si>
    <t>Other Administrative Services</t>
  </si>
  <si>
    <t>Training</t>
  </si>
  <si>
    <t>State Institute of Capacity Building, Karfectar</t>
  </si>
  <si>
    <t>45.00.31</t>
  </si>
  <si>
    <t>Skill Development</t>
  </si>
  <si>
    <t>DEMAND NO. 47</t>
  </si>
  <si>
    <t>Labour and Employment</t>
  </si>
  <si>
    <t>Industrial Training Institutes</t>
  </si>
  <si>
    <t>60.00.02</t>
  </si>
  <si>
    <t>60.00.21</t>
  </si>
  <si>
    <t>60.00.34</t>
  </si>
  <si>
    <t>Industrial Training Institute, Namchi</t>
  </si>
  <si>
    <t>61.00.01</t>
  </si>
  <si>
    <t>61.00.02</t>
  </si>
  <si>
    <t>Industrial Training Institute, Gyalshing</t>
  </si>
  <si>
    <t>62.00.01</t>
  </si>
  <si>
    <t>62.00.02</t>
  </si>
  <si>
    <t>62.00.13</t>
  </si>
  <si>
    <t>Capital Outlay on Public Works</t>
  </si>
  <si>
    <t>Office Buildings</t>
  </si>
  <si>
    <t>Construction</t>
  </si>
  <si>
    <t>61.00.34</t>
  </si>
  <si>
    <t>62.00.34</t>
  </si>
  <si>
    <t>61.00.13</t>
  </si>
  <si>
    <t>Direction and Administration</t>
  </si>
  <si>
    <t>Head Office Establishment</t>
  </si>
  <si>
    <t>64.44.01</t>
  </si>
  <si>
    <t>64.44.11</t>
  </si>
  <si>
    <t>64.44.13</t>
  </si>
  <si>
    <t>48.00.11</t>
  </si>
  <si>
    <t>48.00.13</t>
  </si>
  <si>
    <t>61.00.11</t>
  </si>
  <si>
    <t>62.00.11</t>
  </si>
  <si>
    <t>62.00.21</t>
  </si>
  <si>
    <t>61.00.21</t>
  </si>
  <si>
    <t>Industrial Training Institute, Kewzing</t>
  </si>
  <si>
    <t>63.00.13</t>
  </si>
  <si>
    <t>29.00.88</t>
  </si>
  <si>
    <t>Deen Dayal Upadhaya Gramin Kaushal Yojna  (DDU GKY) (Central Share)</t>
  </si>
  <si>
    <t>64.44.02</t>
  </si>
  <si>
    <t>Industrial Training Institute, Rangpo</t>
  </si>
  <si>
    <t>63.00.01</t>
  </si>
  <si>
    <t>29.00.94</t>
  </si>
  <si>
    <t>29.00.95</t>
  </si>
  <si>
    <t>Deen Dayal Upadhaya Gramin Kaushal Yojna  (DDU GKY) State Share</t>
  </si>
  <si>
    <t>29.00.96</t>
  </si>
  <si>
    <t>Skill Development and Entrepreneurship</t>
  </si>
  <si>
    <t>Actuals</t>
  </si>
  <si>
    <t>Budget 
Estimate</t>
  </si>
  <si>
    <t>SKILL DEVELOPMENT</t>
  </si>
  <si>
    <t>Skill Acquisition and Knowledge Awareness for Livelihood Promotion (SANKALP) Central Share</t>
  </si>
  <si>
    <t>Skill Acquisition and Knowledge Awareness for Livelihood Promotion (SANKALP) State Share</t>
  </si>
  <si>
    <t>63.00.34</t>
  </si>
  <si>
    <t>63.00.21</t>
  </si>
  <si>
    <t>63.00.02</t>
  </si>
  <si>
    <t>64.44.06</t>
  </si>
  <si>
    <t>64.44.07</t>
  </si>
  <si>
    <t>64.44.08</t>
  </si>
  <si>
    <t>Medical Treatment</t>
  </si>
  <si>
    <t>Allowances</t>
  </si>
  <si>
    <t>Leave Travel Concession</t>
  </si>
  <si>
    <t>Domestic Travel Expenses</t>
  </si>
  <si>
    <t>64.44.12</t>
  </si>
  <si>
    <t>Foreign Travel Expenses</t>
  </si>
  <si>
    <t>60.00.06</t>
  </si>
  <si>
    <t>60.00.07</t>
  </si>
  <si>
    <t>Materials and Supplies</t>
  </si>
  <si>
    <t>Scholarships</t>
  </si>
  <si>
    <t>61.00.06</t>
  </si>
  <si>
    <t>61.00.07</t>
  </si>
  <si>
    <t>62.00.06</t>
  </si>
  <si>
    <t>62.00.07</t>
  </si>
  <si>
    <t>63.00.06</t>
  </si>
  <si>
    <t>63.00.07</t>
  </si>
  <si>
    <t>Grants in Aid General</t>
  </si>
  <si>
    <t>45.00.36</t>
  </si>
  <si>
    <t>Grant in Aid Salaries</t>
  </si>
  <si>
    <t>Buildings and Structures</t>
  </si>
  <si>
    <t>Namchi District</t>
  </si>
  <si>
    <t>48.60.72</t>
  </si>
  <si>
    <t>Soreng District</t>
  </si>
  <si>
    <t>Construction of  ITI at Kewzing, (State Share)</t>
  </si>
  <si>
    <t>Construction of ITI at Chumbung</t>
  </si>
  <si>
    <t>50.60.72</t>
  </si>
  <si>
    <t>Nyuikti Kendra</t>
  </si>
  <si>
    <t>Furniture and Fixtures</t>
  </si>
  <si>
    <t>Other Capital Expenditure</t>
  </si>
  <si>
    <t>63.00.49</t>
  </si>
  <si>
    <t>Other Revenue Expenditure</t>
  </si>
  <si>
    <t>Directorate of Craftsmanship  Training &amp; Employment</t>
  </si>
  <si>
    <t>44.60.60</t>
  </si>
  <si>
    <t>44.60.74</t>
  </si>
  <si>
    <t>2024-25</t>
  </si>
  <si>
    <t xml:space="preserve">Rural Self Employment Training Institute </t>
  </si>
  <si>
    <t>51.00.80</t>
  </si>
  <si>
    <t>Rural Self Employment Training Institute - NRLM (Central Share)</t>
  </si>
  <si>
    <t>Pakyong District</t>
  </si>
  <si>
    <t>49.60.72</t>
  </si>
  <si>
    <t>Construction of ITI at Chumbung under Strengthening of Infrastructure for Institutional Training (Central Share)</t>
  </si>
  <si>
    <t>50.61.72</t>
  </si>
  <si>
    <t>Rec</t>
  </si>
  <si>
    <t>Tribal Area Sub-plan</t>
  </si>
  <si>
    <t>Sikkim INSPIRES (Central Share)</t>
  </si>
  <si>
    <t>Sikkim INSPIRES (Integrated Service Provision and Innovation for Rural Economies)</t>
  </si>
  <si>
    <t>52.00.80</t>
  </si>
  <si>
    <t>44.59.51</t>
  </si>
  <si>
    <t>Motor Vehicles</t>
  </si>
  <si>
    <t>Machinery and Equipment</t>
  </si>
  <si>
    <t>Total Station with GPS</t>
  </si>
  <si>
    <t>44.58.52</t>
  </si>
  <si>
    <t>Construction of ITI at Aritar under Strengthening of Infrastructure for Institutional Training (State Share)</t>
  </si>
  <si>
    <t>49.61.72</t>
  </si>
  <si>
    <t>Construction of ITI at Aritar under Strengthening of Infrastructure for Institutional Training 
(Central Share)</t>
  </si>
  <si>
    <t>Construction of ITI at Aritar under Strengthening of Infrastructure for Institutional Training
(Central Share)</t>
  </si>
  <si>
    <t xml:space="preserve"> Revised 
Estimate</t>
  </si>
  <si>
    <t>2025-26</t>
  </si>
  <si>
    <t>64.44.24</t>
  </si>
  <si>
    <t>64.44.49</t>
  </si>
  <si>
    <t>Fuel and Lubricants</t>
  </si>
  <si>
    <t>Repair and Maintenance</t>
  </si>
  <si>
    <t>60.00.29</t>
  </si>
  <si>
    <t>61.00.29</t>
  </si>
  <si>
    <t>62.00.29</t>
  </si>
  <si>
    <t>63.00.11</t>
  </si>
  <si>
    <t>63.00.29</t>
  </si>
  <si>
    <t>44.59.60</t>
  </si>
  <si>
    <t>Gyalshing District</t>
  </si>
  <si>
    <t>46.71.60</t>
  </si>
  <si>
    <t>2026-27</t>
  </si>
  <si>
    <t>I. Estimate of the amount required in the year ending 31st March, 2027 to defray the charges in respect of Skill Development</t>
  </si>
  <si>
    <t xml:space="preserve">Deendayal Antyodaya Yojana-National Rural Livelihoods Mission (DAY-NRLM) </t>
  </si>
  <si>
    <t>Deen Dayal Upadhaya Grameen Kaushalya Yojana (Central Share)</t>
  </si>
  <si>
    <t>Deen Dayal Upadhaya Grameen Kaushalya Yojana (State Share)</t>
  </si>
  <si>
    <t>53.60.49</t>
  </si>
  <si>
    <t>53.61.49</t>
  </si>
  <si>
    <t>53.62.49</t>
  </si>
  <si>
    <t>52.00.49</t>
  </si>
  <si>
    <t>Special Component Plan for Scheduled Castes</t>
  </si>
  <si>
    <t>44.65.60</t>
  </si>
  <si>
    <t>Pradhan Mantri Skilling and Employability Transformation through Upgraded ITIs (PM SETU) (Central Share)</t>
  </si>
  <si>
    <t>44.66.60</t>
  </si>
  <si>
    <t>Pradhan Mantri Skilling and Employability Transformation through Upgraded ITIs (PM SETU) (State Share)</t>
  </si>
  <si>
    <t>Other Administrative Services,00.911- Deduct recoveries of over payments</t>
  </si>
  <si>
    <t>48.00.49</t>
  </si>
  <si>
    <t>Tools and Kits</t>
  </si>
  <si>
    <t>44.57.52</t>
  </si>
  <si>
    <t>Emoluments of Chairpersons, Advisors &amp; OSDs</t>
  </si>
  <si>
    <t>60</t>
  </si>
  <si>
    <t>64.60.49</t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</si>
</sst>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164" formatCode="0#"/>
    <numFmt numFmtId="165" formatCode="##"/>
    <numFmt numFmtId="166" formatCode="00000#"/>
    <numFmt numFmtId="167" formatCode="00.00#"/>
    <numFmt numFmtId="168" formatCode="00.000"/>
    <numFmt numFmtId="169" formatCode="_(* #,##0_);_(* \(#,##0\);_(* &quot;-&quot;??_);_(@_)"/>
    <numFmt numFmtId="170" formatCode="0;[Red]0"/>
    <numFmt numFmtId="171" formatCode="00.0#0"/>
    <numFmt numFmtId="172" formatCode="0_)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164" fontId="2" fillId="0" borderId="0"/>
  </cellStyleXfs>
  <cellXfs count="197">
    <xf numFmtId="0" fontId="0" fillId="0" borderId="0" xfId="0"/>
    <xf numFmtId="0" fontId="3" fillId="0" borderId="0" xfId="3" applyFont="1" applyFill="1" applyAlignment="1">
      <alignment vertical="top" wrapText="1"/>
    </xf>
    <xf numFmtId="0" fontId="3" fillId="0" borderId="0" xfId="3" applyFont="1" applyFill="1" applyAlignment="1">
      <alignment horizontal="right" vertical="top" wrapText="1"/>
    </xf>
    <xf numFmtId="0" fontId="3" fillId="0" borderId="0" xfId="3" applyNumberFormat="1" applyFont="1" applyFill="1" applyAlignment="1">
      <alignment horizontal="right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horizontal="right" vertical="top" wrapText="1"/>
    </xf>
    <xf numFmtId="0" fontId="4" fillId="0" borderId="0" xfId="3" applyFont="1" applyFill="1" applyBorder="1" applyAlignment="1" applyProtection="1">
      <alignment horizontal="center" vertical="top" wrapText="1"/>
    </xf>
    <xf numFmtId="0" fontId="4" fillId="0" borderId="0" xfId="3" applyNumberFormat="1" applyFont="1" applyFill="1" applyBorder="1" applyAlignment="1" applyProtection="1">
      <alignment horizontal="center"/>
    </xf>
    <xf numFmtId="0" fontId="3" fillId="0" borderId="0" xfId="3" applyFont="1" applyFill="1" applyBorder="1"/>
    <xf numFmtId="0" fontId="4" fillId="0" borderId="0" xfId="3" applyFont="1" applyFill="1" applyBorder="1" applyAlignment="1" applyProtection="1">
      <alignment horizontal="center"/>
    </xf>
    <xf numFmtId="169" fontId="4" fillId="0" borderId="0" xfId="3" applyNumberFormat="1" applyFont="1" applyFill="1" applyBorder="1" applyAlignment="1" applyProtection="1">
      <alignment horizontal="center"/>
    </xf>
    <xf numFmtId="0" fontId="3" fillId="0" borderId="0" xfId="3" applyFont="1" applyFill="1"/>
    <xf numFmtId="0" fontId="3" fillId="0" borderId="0" xfId="3" applyFont="1" applyFill="1" applyAlignment="1">
      <alignment horizontal="left" vertical="top"/>
    </xf>
    <xf numFmtId="0" fontId="3" fillId="0" borderId="0" xfId="7" applyNumberFormat="1" applyFont="1" applyFill="1" applyAlignment="1" applyProtection="1">
      <alignment horizontal="right"/>
    </xf>
    <xf numFmtId="0" fontId="4" fillId="0" borderId="0" xfId="2" applyNumberFormat="1" applyFont="1" applyFill="1" applyBorder="1" applyAlignment="1">
      <alignment horizontal="center" vertical="top"/>
    </xf>
    <xf numFmtId="0" fontId="3" fillId="0" borderId="0" xfId="2" applyNumberFormat="1" applyFont="1" applyFill="1" applyBorder="1" applyAlignment="1" applyProtection="1">
      <alignment horizontal="left" vertical="top"/>
    </xf>
    <xf numFmtId="0" fontId="4" fillId="0" borderId="0" xfId="3" applyNumberFormat="1" applyFont="1" applyFill="1" applyAlignment="1" applyProtection="1">
      <alignment horizontal="center"/>
    </xf>
    <xf numFmtId="169" fontId="4" fillId="0" borderId="0" xfId="3" applyNumberFormat="1" applyFont="1" applyFill="1" applyAlignment="1" applyProtection="1">
      <alignment horizontal="center"/>
    </xf>
    <xf numFmtId="0" fontId="4" fillId="0" borderId="0" xfId="3" applyNumberFormat="1" applyFont="1" applyFill="1" applyAlignment="1">
      <alignment horizontal="center"/>
    </xf>
    <xf numFmtId="0" fontId="3" fillId="0" borderId="0" xfId="3" applyFont="1" applyFill="1" applyBorder="1" applyAlignment="1">
      <alignment vertical="top" wrapText="1"/>
    </xf>
    <xf numFmtId="0" fontId="3" fillId="0" borderId="0" xfId="3" applyNumberFormat="1" applyFont="1" applyFill="1" applyAlignment="1" applyProtection="1">
      <alignment horizontal="right"/>
    </xf>
    <xf numFmtId="0" fontId="3" fillId="0" borderId="0" xfId="3" applyNumberFormat="1" applyFont="1" applyFill="1"/>
    <xf numFmtId="0" fontId="3" fillId="0" borderId="0" xfId="3" applyNumberFormat="1" applyFont="1" applyFill="1" applyAlignment="1" applyProtection="1">
      <alignment horizontal="left"/>
    </xf>
    <xf numFmtId="0" fontId="3" fillId="0" borderId="0" xfId="3" applyFont="1" applyFill="1" applyAlignment="1" applyProtection="1">
      <alignment horizontal="left" vertical="top"/>
    </xf>
    <xf numFmtId="0" fontId="3" fillId="0" borderId="0" xfId="3" applyNumberFormat="1" applyFont="1" applyFill="1" applyBorder="1"/>
    <xf numFmtId="169" fontId="3" fillId="0" borderId="0" xfId="3" applyNumberFormat="1" applyFont="1" applyFill="1"/>
    <xf numFmtId="0" fontId="4" fillId="0" borderId="0" xfId="3" applyNumberFormat="1" applyFont="1" applyFill="1" applyBorder="1" applyAlignment="1" applyProtection="1">
      <alignment horizontal="right"/>
    </xf>
    <xf numFmtId="0" fontId="3" fillId="0" borderId="0" xfId="3" applyFont="1" applyFill="1" applyBorder="1" applyAlignment="1">
      <alignment horizontal="right" vertical="top"/>
    </xf>
    <xf numFmtId="0" fontId="3" fillId="0" borderId="0" xfId="3" applyFont="1" applyFill="1" applyAlignment="1"/>
    <xf numFmtId="0" fontId="3" fillId="0" borderId="0" xfId="3" applyNumberFormat="1" applyFont="1" applyFill="1" applyAlignment="1"/>
    <xf numFmtId="169" fontId="3" fillId="0" borderId="0" xfId="3" applyNumberFormat="1" applyFont="1" applyFill="1" applyAlignment="1"/>
    <xf numFmtId="0" fontId="3" fillId="0" borderId="0" xfId="6" applyFont="1" applyFill="1" applyBorder="1" applyAlignment="1" applyProtection="1">
      <alignment horizontal="left" vertical="top" wrapText="1"/>
    </xf>
    <xf numFmtId="0" fontId="3" fillId="0" borderId="0" xfId="6" applyFont="1" applyFill="1" applyBorder="1" applyAlignment="1" applyProtection="1">
      <alignment horizontal="right" vertical="top" wrapText="1"/>
    </xf>
    <xf numFmtId="0" fontId="3" fillId="0" borderId="2" xfId="5" applyFont="1" applyFill="1" applyBorder="1" applyAlignment="1" applyProtection="1">
      <alignment horizontal="left"/>
    </xf>
    <xf numFmtId="0" fontId="3" fillId="0" borderId="2" xfId="5" applyNumberFormat="1" applyFont="1" applyFill="1" applyBorder="1" applyProtection="1"/>
    <xf numFmtId="0" fontId="6" fillId="0" borderId="2" xfId="5" applyNumberFormat="1" applyFont="1" applyFill="1" applyBorder="1" applyAlignment="1" applyProtection="1">
      <alignment horizontal="right"/>
    </xf>
    <xf numFmtId="0" fontId="4" fillId="0" borderId="0" xfId="3" applyFont="1" applyFill="1" applyAlignment="1" applyProtection="1">
      <alignment horizontal="left" vertical="top" wrapText="1"/>
    </xf>
    <xf numFmtId="170" fontId="3" fillId="0" borderId="0" xfId="3" applyNumberFormat="1" applyFont="1" applyFill="1" applyAlignment="1" applyProtection="1">
      <alignment horizontal="left"/>
    </xf>
    <xf numFmtId="169" fontId="3" fillId="0" borderId="0" xfId="3" applyNumberFormat="1" applyFont="1" applyFill="1" applyAlignment="1" applyProtection="1">
      <alignment horizontal="center"/>
    </xf>
    <xf numFmtId="0" fontId="3" fillId="0" borderId="0" xfId="2" applyNumberFormat="1" applyFont="1" applyFill="1" applyBorder="1" applyAlignment="1">
      <alignment horizontal="left" vertical="top" wrapText="1"/>
    </xf>
    <xf numFmtId="0" fontId="4" fillId="0" borderId="0" xfId="2" applyNumberFormat="1" applyFont="1" applyFill="1" applyBorder="1" applyAlignment="1">
      <alignment horizontal="right" vertical="top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Border="1" applyAlignment="1">
      <alignment horizontal="right"/>
    </xf>
    <xf numFmtId="0" fontId="3" fillId="0" borderId="0" xfId="2" applyFont="1" applyFill="1"/>
    <xf numFmtId="0" fontId="3" fillId="0" borderId="0" xfId="2" applyFont="1" applyFill="1" applyAlignment="1">
      <alignment horizontal="right"/>
    </xf>
    <xf numFmtId="0" fontId="3" fillId="0" borderId="0" xfId="2" applyFont="1" applyFill="1" applyAlignment="1">
      <alignment horizontal="left"/>
    </xf>
    <xf numFmtId="171" fontId="4" fillId="0" borderId="0" xfId="2" applyNumberFormat="1" applyFont="1" applyFill="1" applyAlignment="1">
      <alignment horizontal="right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3" fillId="0" borderId="0" xfId="2" applyFont="1" applyFill="1" applyBorder="1" applyAlignment="1">
      <alignment horizontal="right"/>
    </xf>
    <xf numFmtId="0" fontId="3" fillId="0" borderId="0" xfId="2" applyFont="1" applyFill="1" applyBorder="1" applyAlignment="1" applyProtection="1">
      <alignment horizontal="left"/>
    </xf>
    <xf numFmtId="0" fontId="3" fillId="0" borderId="0" xfId="2" applyFont="1" applyFill="1" applyAlignment="1" applyProtection="1">
      <alignment horizontal="left"/>
    </xf>
    <xf numFmtId="0" fontId="3" fillId="0" borderId="0" xfId="1" applyNumberFormat="1" applyFont="1" applyFill="1" applyBorder="1" applyAlignment="1">
      <alignment horizontal="right" wrapText="1"/>
    </xf>
    <xf numFmtId="43" fontId="3" fillId="0" borderId="0" xfId="1" applyFont="1" applyFill="1" applyBorder="1" applyAlignment="1">
      <alignment horizontal="right" wrapText="1"/>
    </xf>
    <xf numFmtId="0" fontId="3" fillId="0" borderId="0" xfId="6" applyNumberFormat="1" applyFont="1" applyFill="1" applyProtection="1"/>
    <xf numFmtId="0" fontId="3" fillId="0" borderId="0" xfId="2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167" fontId="4" fillId="0" borderId="0" xfId="2" applyNumberFormat="1" applyFont="1" applyFill="1" applyBorder="1" applyAlignment="1">
      <alignment horizontal="right" vertical="top" wrapText="1"/>
    </xf>
    <xf numFmtId="0" fontId="3" fillId="0" borderId="0" xfId="2" applyNumberFormat="1" applyFont="1" applyFill="1" applyBorder="1" applyAlignment="1" applyProtection="1">
      <alignment horizontal="right"/>
    </xf>
    <xf numFmtId="0" fontId="3" fillId="0" borderId="0" xfId="3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3" applyNumberFormat="1" applyFont="1" applyFill="1" applyBorder="1" applyAlignment="1" applyProtection="1">
      <alignment horizontal="right" wrapText="1"/>
    </xf>
    <xf numFmtId="0" fontId="3" fillId="0" borderId="0" xfId="3" applyFont="1" applyFill="1" applyBorder="1" applyAlignment="1">
      <alignment horizontal="center" vertical="top"/>
    </xf>
    <xf numFmtId="0" fontId="3" fillId="0" borderId="2" xfId="1" applyNumberFormat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 applyAlignment="1">
      <alignment horizontal="right" vertical="top" wrapText="1"/>
    </xf>
    <xf numFmtId="0" fontId="3" fillId="0" borderId="0" xfId="2" applyNumberFormat="1" applyFont="1" applyFill="1" applyBorder="1" applyAlignment="1" applyProtection="1">
      <alignment horizontal="left" vertical="top" wrapText="1"/>
    </xf>
    <xf numFmtId="0" fontId="3" fillId="0" borderId="0" xfId="2" applyNumberFormat="1" applyFont="1" applyFill="1"/>
    <xf numFmtId="43" fontId="3" fillId="0" borderId="1" xfId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>
      <alignment horizontal="right"/>
    </xf>
    <xf numFmtId="0" fontId="4" fillId="0" borderId="0" xfId="2" applyFont="1" applyFill="1" applyBorder="1" applyAlignment="1">
      <alignment horizontal="right"/>
    </xf>
    <xf numFmtId="0" fontId="4" fillId="0" borderId="0" xfId="2" applyFont="1" applyFill="1" applyBorder="1" applyAlignment="1" applyProtection="1">
      <alignment horizontal="left"/>
    </xf>
    <xf numFmtId="0" fontId="3" fillId="0" borderId="0" xfId="3" applyFont="1" applyFill="1" applyAlignment="1">
      <alignment horizontal="left"/>
    </xf>
    <xf numFmtId="164" fontId="3" fillId="0" borderId="0" xfId="3" applyNumberFormat="1" applyFont="1" applyFill="1" applyAlignment="1">
      <alignment horizontal="right" vertical="top" wrapText="1"/>
    </xf>
    <xf numFmtId="168" fontId="4" fillId="0" borderId="0" xfId="3" applyNumberFormat="1" applyFont="1" applyFill="1" applyAlignment="1">
      <alignment horizontal="right" vertical="top" wrapText="1"/>
    </xf>
    <xf numFmtId="0" fontId="3" fillId="0" borderId="0" xfId="3" applyNumberFormat="1" applyFont="1" applyFill="1" applyBorder="1" applyAlignment="1">
      <alignment horizontal="right"/>
    </xf>
    <xf numFmtId="165" fontId="3" fillId="0" borderId="0" xfId="3" applyNumberFormat="1" applyFont="1" applyFill="1" applyAlignment="1">
      <alignment horizontal="right" vertical="top" wrapText="1"/>
    </xf>
    <xf numFmtId="0" fontId="3" fillId="0" borderId="0" xfId="3" applyFont="1" applyFill="1" applyBorder="1" applyAlignment="1">
      <alignment horizontal="left"/>
    </xf>
    <xf numFmtId="166" fontId="3" fillId="0" borderId="0" xfId="3" applyNumberFormat="1" applyFont="1" applyFill="1" applyBorder="1" applyAlignment="1">
      <alignment horizontal="right" vertical="top" wrapText="1"/>
    </xf>
    <xf numFmtId="0" fontId="3" fillId="0" borderId="0" xfId="3" applyNumberFormat="1" applyFont="1" applyFill="1" applyBorder="1" applyAlignment="1" applyProtection="1">
      <alignment horizontal="right"/>
    </xf>
    <xf numFmtId="43" fontId="3" fillId="0" borderId="0" xfId="1" applyFont="1" applyFill="1" applyAlignment="1" applyProtection="1">
      <alignment horizontal="right" wrapText="1"/>
    </xf>
    <xf numFmtId="165" fontId="3" fillId="0" borderId="0" xfId="3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horizontal="right"/>
    </xf>
    <xf numFmtId="0" fontId="3" fillId="0" borderId="2" xfId="3" applyFont="1" applyFill="1" applyBorder="1" applyAlignment="1">
      <alignment horizontal="left"/>
    </xf>
    <xf numFmtId="168" fontId="4" fillId="0" borderId="0" xfId="3" applyNumberFormat="1" applyFont="1" applyFill="1" applyBorder="1" applyAlignment="1">
      <alignment horizontal="right" vertical="top" wrapText="1"/>
    </xf>
    <xf numFmtId="0" fontId="4" fillId="0" borderId="0" xfId="3" applyFont="1" applyFill="1" applyBorder="1" applyAlignment="1" applyProtection="1">
      <alignment horizontal="left" vertical="top" wrapText="1"/>
    </xf>
    <xf numFmtId="0" fontId="3" fillId="0" borderId="2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right"/>
    </xf>
    <xf numFmtId="0" fontId="4" fillId="0" borderId="2" xfId="2" applyFont="1" applyFill="1" applyBorder="1" applyAlignment="1" applyProtection="1">
      <alignment horizontal="left"/>
    </xf>
    <xf numFmtId="0" fontId="3" fillId="0" borderId="1" xfId="3" applyFont="1" applyFill="1" applyBorder="1" applyAlignment="1">
      <alignment horizontal="left" vertical="top"/>
    </xf>
    <xf numFmtId="0" fontId="3" fillId="0" borderId="1" xfId="3" applyFont="1" applyFill="1" applyBorder="1" applyAlignment="1">
      <alignment horizontal="right" vertical="top" wrapText="1"/>
    </xf>
    <xf numFmtId="0" fontId="4" fillId="0" borderId="1" xfId="3" applyFont="1" applyFill="1" applyBorder="1" applyAlignment="1" applyProtection="1">
      <alignment horizontal="left" vertical="top" wrapText="1"/>
    </xf>
    <xf numFmtId="170" fontId="3" fillId="0" borderId="0" xfId="3" applyNumberFormat="1" applyFont="1" applyFill="1" applyBorder="1" applyAlignment="1" applyProtection="1">
      <alignment horizontal="right"/>
    </xf>
    <xf numFmtId="169" fontId="3" fillId="0" borderId="0" xfId="3" applyNumberFormat="1" applyFont="1" applyFill="1" applyBorder="1" applyAlignment="1" applyProtection="1">
      <alignment horizontal="right"/>
    </xf>
    <xf numFmtId="0" fontId="4" fillId="0" borderId="0" xfId="3" applyFont="1" applyFill="1" applyBorder="1" applyAlignment="1">
      <alignment horizontal="left" vertical="top" wrapText="1"/>
    </xf>
    <xf numFmtId="0" fontId="4" fillId="0" borderId="0" xfId="3" applyNumberFormat="1" applyFont="1" applyFill="1" applyAlignment="1">
      <alignment horizontal="right"/>
    </xf>
    <xf numFmtId="170" fontId="3" fillId="0" borderId="0" xfId="3" applyNumberFormat="1" applyFont="1" applyFill="1" applyAlignment="1">
      <alignment horizontal="right"/>
    </xf>
    <xf numFmtId="169" fontId="3" fillId="0" borderId="0" xfId="3" applyNumberFormat="1" applyFont="1" applyFill="1" applyAlignment="1">
      <alignment horizontal="right"/>
    </xf>
    <xf numFmtId="0" fontId="4" fillId="0" borderId="0" xfId="7" applyFont="1" applyFill="1" applyAlignment="1">
      <alignment horizontal="right" vertical="top"/>
    </xf>
    <xf numFmtId="0" fontId="4" fillId="0" borderId="0" xfId="7" applyFont="1" applyFill="1" applyAlignment="1" applyProtection="1">
      <alignment horizontal="left" vertical="top" wrapText="1"/>
    </xf>
    <xf numFmtId="164" fontId="3" fillId="0" borderId="0" xfId="7" applyNumberFormat="1" applyFont="1" applyFill="1" applyAlignment="1">
      <alignment horizontal="right" vertical="top"/>
    </xf>
    <xf numFmtId="0" fontId="3" fillId="0" borderId="0" xfId="7" applyFont="1" applyFill="1" applyAlignment="1" applyProtection="1">
      <alignment horizontal="left" vertical="top" wrapText="1"/>
    </xf>
    <xf numFmtId="0" fontId="4" fillId="0" borderId="0" xfId="2" applyFont="1" applyFill="1" applyAlignment="1" applyProtection="1">
      <alignment horizontal="left"/>
    </xf>
    <xf numFmtId="0" fontId="3" fillId="0" borderId="0" xfId="2" applyFont="1" applyFill="1" applyBorder="1" applyAlignment="1">
      <alignment horizontal="left" vertical="top"/>
    </xf>
    <xf numFmtId="0" fontId="3" fillId="0" borderId="0" xfId="2" applyFont="1" applyFill="1" applyBorder="1" applyAlignment="1">
      <alignment horizontal="right" vertical="top"/>
    </xf>
    <xf numFmtId="0" fontId="3" fillId="0" borderId="0" xfId="2" applyFont="1" applyFill="1" applyBorder="1" applyAlignment="1" applyProtection="1">
      <alignment horizontal="left" vertical="top" wrapText="1"/>
    </xf>
    <xf numFmtId="164" fontId="3" fillId="0" borderId="0" xfId="7" applyNumberFormat="1" applyFont="1" applyFill="1" applyBorder="1" applyAlignment="1">
      <alignment horizontal="right" vertical="top"/>
    </xf>
    <xf numFmtId="0" fontId="3" fillId="0" borderId="0" xfId="7" applyFont="1" applyFill="1" applyBorder="1" applyAlignment="1" applyProtection="1">
      <alignment horizontal="left" vertical="top" wrapText="1"/>
    </xf>
    <xf numFmtId="0" fontId="3" fillId="0" borderId="0" xfId="7" applyFont="1" applyFill="1"/>
    <xf numFmtId="0" fontId="3" fillId="0" borderId="2" xfId="3" applyFont="1" applyFill="1" applyBorder="1" applyAlignment="1">
      <alignment horizontal="left" vertical="top"/>
    </xf>
    <xf numFmtId="0" fontId="4" fillId="0" borderId="2" xfId="3" applyFont="1" applyFill="1" applyBorder="1" applyAlignment="1">
      <alignment horizontal="right" vertical="top" wrapText="1"/>
    </xf>
    <xf numFmtId="0" fontId="4" fillId="0" borderId="2" xfId="3" applyFont="1" applyFill="1" applyBorder="1" applyAlignment="1">
      <alignment vertical="top" wrapText="1"/>
    </xf>
    <xf numFmtId="0" fontId="4" fillId="0" borderId="1" xfId="3" applyFont="1" applyFill="1" applyBorder="1" applyAlignment="1">
      <alignment horizontal="right" vertical="top" wrapText="1"/>
    </xf>
    <xf numFmtId="0" fontId="4" fillId="0" borderId="1" xfId="3" applyFont="1" applyFill="1" applyBorder="1" applyAlignment="1">
      <alignment vertical="top" wrapText="1"/>
    </xf>
    <xf numFmtId="0" fontId="3" fillId="0" borderId="0" xfId="2" applyNumberFormat="1" applyFont="1" applyFill="1" applyAlignment="1" applyProtection="1">
      <alignment horizontal="center"/>
    </xf>
    <xf numFmtId="0" fontId="3" fillId="0" borderId="3" xfId="1" applyNumberFormat="1" applyFont="1" applyFill="1" applyBorder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0" fontId="3" fillId="0" borderId="0" xfId="3" applyFont="1" applyFill="1" applyBorder="1" applyAlignment="1" applyProtection="1">
      <alignment horizontal="left" vertical="center" wrapText="1"/>
    </xf>
    <xf numFmtId="0" fontId="3" fillId="0" borderId="0" xfId="4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3" fillId="0" borderId="0" xfId="3" applyNumberFormat="1" applyFont="1" applyFill="1" applyBorder="1" applyAlignment="1"/>
    <xf numFmtId="169" fontId="3" fillId="0" borderId="0" xfId="3" applyNumberFormat="1" applyFont="1" applyFill="1" applyBorder="1" applyAlignment="1"/>
    <xf numFmtId="0" fontId="3" fillId="0" borderId="0" xfId="2" applyNumberFormat="1" applyFont="1" applyFill="1" applyBorder="1" applyAlignment="1" applyProtection="1"/>
    <xf numFmtId="0" fontId="3" fillId="0" borderId="0" xfId="2" applyNumberFormat="1" applyFont="1" applyFill="1" applyAlignment="1" applyProtection="1"/>
    <xf numFmtId="0" fontId="3" fillId="0" borderId="0" xfId="4" applyFont="1" applyFill="1" applyBorder="1" applyAlignment="1">
      <alignment horizontal="right" vertical="top" wrapText="1"/>
    </xf>
    <xf numFmtId="0" fontId="3" fillId="0" borderId="0" xfId="2" applyFont="1" applyFill="1" applyBorder="1" applyAlignment="1">
      <alignment horizontal="right" vertical="center"/>
    </xf>
    <xf numFmtId="0" fontId="3" fillId="0" borderId="0" xfId="2" applyFont="1" applyFill="1" applyBorder="1"/>
    <xf numFmtId="0" fontId="3" fillId="0" borderId="0" xfId="2" applyNumberFormat="1" applyFont="1" applyFill="1" applyBorder="1" applyAlignment="1">
      <alignment horizontal="right" vertical="center" wrapText="1"/>
    </xf>
    <xf numFmtId="166" fontId="3" fillId="0" borderId="0" xfId="3" applyNumberFormat="1" applyFont="1" applyFill="1" applyBorder="1" applyAlignment="1">
      <alignment horizontal="right" vertical="center" wrapText="1"/>
    </xf>
    <xf numFmtId="166" fontId="3" fillId="0" borderId="0" xfId="3" applyNumberFormat="1" applyFont="1" applyFill="1" applyAlignment="1">
      <alignment horizontal="right" vertical="center" wrapText="1"/>
    </xf>
    <xf numFmtId="0" fontId="4" fillId="0" borderId="0" xfId="2" applyFont="1" applyFill="1" applyBorder="1" applyAlignment="1" applyProtection="1">
      <alignment horizontal="left" vertical="center"/>
    </xf>
    <xf numFmtId="168" fontId="4" fillId="0" borderId="0" xfId="3" applyNumberFormat="1" applyFont="1" applyFill="1" applyBorder="1" applyAlignment="1">
      <alignment horizontal="right" vertical="center" wrapText="1"/>
    </xf>
    <xf numFmtId="0" fontId="3" fillId="0" borderId="1" xfId="2" applyNumberFormat="1" applyFont="1" applyFill="1" applyBorder="1" applyAlignment="1" applyProtection="1"/>
    <xf numFmtId="0" fontId="3" fillId="0" borderId="0" xfId="6" applyNumberFormat="1" applyFont="1" applyFill="1" applyBorder="1" applyAlignment="1" applyProtection="1">
      <alignment horizontal="left" vertical="top" wrapText="1"/>
    </xf>
    <xf numFmtId="0" fontId="3" fillId="0" borderId="2" xfId="2" applyNumberFormat="1" applyFont="1" applyFill="1" applyBorder="1" applyAlignment="1" applyProtection="1"/>
    <xf numFmtId="0" fontId="3" fillId="0" borderId="2" xfId="2" applyFont="1" applyFill="1" applyBorder="1"/>
    <xf numFmtId="0" fontId="3" fillId="0" borderId="2" xfId="2" applyFont="1" applyFill="1" applyBorder="1" applyAlignment="1">
      <alignment horizontal="right"/>
    </xf>
    <xf numFmtId="0" fontId="4" fillId="0" borderId="2" xfId="7" applyFont="1" applyFill="1" applyBorder="1" applyAlignment="1">
      <alignment horizontal="right" vertical="top"/>
    </xf>
    <xf numFmtId="0" fontId="4" fillId="0" borderId="2" xfId="7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>
      <alignment vertical="top" wrapText="1"/>
    </xf>
    <xf numFmtId="172" fontId="3" fillId="0" borderId="0" xfId="8" applyNumberFormat="1" applyFont="1" applyFill="1" applyAlignment="1" applyProtection="1">
      <alignment horizontal="left" vertical="top" wrapText="1"/>
    </xf>
    <xf numFmtId="0" fontId="4" fillId="0" borderId="0" xfId="3" applyFont="1" applyFill="1" applyAlignment="1">
      <alignment horizontal="center"/>
    </xf>
    <xf numFmtId="0" fontId="4" fillId="0" borderId="0" xfId="6" applyFont="1" applyFill="1" applyAlignment="1">
      <alignment horizontal="left" vertical="top" wrapText="1"/>
    </xf>
    <xf numFmtId="0" fontId="3" fillId="0" borderId="3" xfId="2" applyNumberFormat="1" applyFont="1" applyFill="1" applyBorder="1" applyAlignment="1" applyProtection="1"/>
    <xf numFmtId="0" fontId="3" fillId="0" borderId="0" xfId="3" applyFont="1" applyFill="1" applyAlignment="1" applyProtection="1">
      <alignment horizontal="left" vertical="top" wrapText="1"/>
    </xf>
    <xf numFmtId="0" fontId="3" fillId="0" borderId="2" xfId="2" applyFont="1" applyFill="1" applyBorder="1" applyAlignment="1">
      <alignment horizontal="left" vertical="top"/>
    </xf>
    <xf numFmtId="0" fontId="3" fillId="0" borderId="2" xfId="2" applyFont="1" applyFill="1" applyBorder="1" applyAlignment="1">
      <alignment horizontal="right" vertical="top"/>
    </xf>
    <xf numFmtId="0" fontId="3" fillId="0" borderId="2" xfId="2" applyFont="1" applyFill="1" applyBorder="1" applyAlignment="1" applyProtection="1">
      <alignment horizontal="left" vertical="top" wrapText="1"/>
    </xf>
    <xf numFmtId="0" fontId="3" fillId="0" borderId="2" xfId="5" applyNumberFormat="1" applyFont="1" applyFill="1" applyBorder="1" applyAlignment="1" applyProtection="1">
      <alignment vertical="center" wrapText="1"/>
    </xf>
    <xf numFmtId="171" fontId="4" fillId="0" borderId="0" xfId="2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/>
    <xf numFmtId="0" fontId="3" fillId="0" borderId="0" xfId="4" applyFont="1" applyFill="1" applyAlignment="1">
      <alignment horizontal="left" wrapText="1"/>
    </xf>
    <xf numFmtId="0" fontId="3" fillId="0" borderId="2" xfId="2" applyNumberFormat="1" applyFont="1" applyFill="1" applyBorder="1" applyAlignment="1">
      <alignment horizontal="left" vertical="top" wrapText="1"/>
    </xf>
    <xf numFmtId="0" fontId="3" fillId="0" borderId="2" xfId="3" applyNumberFormat="1" applyFont="1" applyFill="1" applyBorder="1" applyAlignment="1" applyProtection="1">
      <alignment horizontal="right"/>
    </xf>
    <xf numFmtId="0" fontId="3" fillId="0" borderId="0" xfId="6" applyFont="1" applyFill="1" applyBorder="1" applyProtection="1"/>
    <xf numFmtId="0" fontId="3" fillId="0" borderId="2" xfId="6" applyFont="1" applyFill="1" applyBorder="1" applyAlignment="1" applyProtection="1">
      <alignment horizontal="left" vertical="top" wrapText="1"/>
    </xf>
    <xf numFmtId="0" fontId="3" fillId="0" borderId="2" xfId="6" applyFont="1" applyFill="1" applyBorder="1" applyAlignment="1" applyProtection="1">
      <alignment horizontal="right" vertical="top" wrapText="1"/>
    </xf>
    <xf numFmtId="0" fontId="3" fillId="0" borderId="2" xfId="5" applyNumberFormat="1" applyFont="1" applyFill="1" applyBorder="1" applyAlignment="1" applyProtection="1">
      <alignment horizontal="right"/>
    </xf>
    <xf numFmtId="0" fontId="3" fillId="0" borderId="0" xfId="1" applyNumberFormat="1" applyFont="1" applyFill="1" applyAlignment="1" applyProtection="1">
      <alignment horizontal="right" wrapText="1"/>
    </xf>
    <xf numFmtId="0" fontId="5" fillId="0" borderId="0" xfId="3" applyNumberFormat="1" applyFont="1" applyFill="1" applyBorder="1" applyAlignment="1">
      <alignment horizontal="right"/>
    </xf>
    <xf numFmtId="0" fontId="5" fillId="0" borderId="0" xfId="7" applyFont="1" applyFill="1"/>
    <xf numFmtId="0" fontId="5" fillId="0" borderId="0" xfId="3" applyFont="1" applyFill="1" applyBorder="1" applyAlignment="1">
      <alignment horizontal="left" vertical="top"/>
    </xf>
    <xf numFmtId="0" fontId="5" fillId="0" borderId="0" xfId="3" applyFont="1" applyFill="1" applyBorder="1" applyAlignment="1">
      <alignment horizontal="right" vertical="top" wrapText="1"/>
    </xf>
    <xf numFmtId="0" fontId="5" fillId="0" borderId="0" xfId="3" applyFont="1" applyFill="1" applyBorder="1" applyAlignment="1">
      <alignment vertical="top" wrapText="1"/>
    </xf>
    <xf numFmtId="0" fontId="3" fillId="0" borderId="2" xfId="3" applyFont="1" applyFill="1" applyBorder="1" applyAlignment="1" applyProtection="1">
      <alignment horizontal="left" vertical="top" wrapText="1"/>
    </xf>
    <xf numFmtId="0" fontId="4" fillId="0" borderId="0" xfId="6" applyNumberFormat="1" applyFont="1" applyFill="1" applyBorder="1" applyAlignment="1" applyProtection="1">
      <alignment horizontal="left" vertical="top" wrapText="1"/>
    </xf>
    <xf numFmtId="0" fontId="3" fillId="0" borderId="0" xfId="6" applyNumberFormat="1" applyFont="1" applyFill="1" applyBorder="1" applyProtection="1"/>
    <xf numFmtId="49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vertical="top"/>
    </xf>
    <xf numFmtId="0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horizontal="left"/>
    </xf>
    <xf numFmtId="0" fontId="3" fillId="0" borderId="0" xfId="6" applyNumberFormat="1" applyFont="1" applyFill="1" applyBorder="1" applyAlignment="1" applyProtection="1">
      <alignment horizontal="left"/>
    </xf>
    <xf numFmtId="0" fontId="3" fillId="0" borderId="3" xfId="6" applyFont="1" applyFill="1" applyBorder="1" applyAlignment="1" applyProtection="1">
      <alignment horizontal="left" vertical="top" wrapText="1"/>
    </xf>
    <xf numFmtId="0" fontId="3" fillId="0" borderId="3" xfId="6" applyFont="1" applyFill="1" applyBorder="1" applyAlignment="1" applyProtection="1">
      <alignment vertical="top"/>
    </xf>
    <xf numFmtId="0" fontId="3" fillId="0" borderId="3" xfId="5" applyFont="1" applyFill="1" applyBorder="1" applyAlignment="1" applyProtection="1"/>
    <xf numFmtId="0" fontId="3" fillId="0" borderId="3" xfId="5" applyNumberFormat="1" applyFont="1" applyFill="1" applyBorder="1" applyAlignment="1" applyProtection="1">
      <alignment horizontal="right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3" fillId="0" borderId="0" xfId="5" applyFont="1" applyFill="1" applyBorder="1" applyAlignment="1" applyProtection="1"/>
    <xf numFmtId="0" fontId="1" fillId="0" borderId="0" xfId="0" applyFont="1" applyFill="1" applyAlignment="1"/>
    <xf numFmtId="0" fontId="3" fillId="0" borderId="0" xfId="5" applyNumberFormat="1" applyFont="1" applyFill="1" applyBorder="1" applyAlignment="1" applyProtection="1">
      <alignment horizontal="right" vertical="center"/>
    </xf>
    <xf numFmtId="0" fontId="6" fillId="0" borderId="0" xfId="3" applyFont="1" applyFill="1" applyBorder="1" applyAlignment="1">
      <alignment vertical="top" wrapText="1"/>
    </xf>
    <xf numFmtId="0" fontId="6" fillId="0" borderId="0" xfId="3" applyFont="1" applyFill="1" applyAlignment="1" applyProtection="1">
      <alignment horizontal="right" vertical="top" wrapText="1"/>
    </xf>
    <xf numFmtId="0" fontId="6" fillId="0" borderId="0" xfId="3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>
      <alignment horizontal="right"/>
    </xf>
    <xf numFmtId="0" fontId="3" fillId="0" borderId="0" xfId="4" applyFont="1" applyFill="1" applyBorder="1" applyAlignment="1">
      <alignment horizontal="left" wrapText="1"/>
    </xf>
    <xf numFmtId="0" fontId="3" fillId="0" borderId="2" xfId="3" applyFont="1" applyFill="1" applyBorder="1" applyAlignment="1">
      <alignment horizontal="right" vertical="top" wrapText="1"/>
    </xf>
    <xf numFmtId="167" fontId="4" fillId="0" borderId="2" xfId="2" applyNumberFormat="1" applyFont="1" applyFill="1" applyBorder="1" applyAlignment="1">
      <alignment horizontal="right" vertical="top" wrapText="1"/>
    </xf>
    <xf numFmtId="0" fontId="4" fillId="0" borderId="2" xfId="2" applyNumberFormat="1" applyFont="1" applyFill="1" applyBorder="1" applyAlignment="1" applyProtection="1">
      <alignment horizontal="left" vertical="top" wrapText="1"/>
    </xf>
    <xf numFmtId="0" fontId="4" fillId="0" borderId="2" xfId="2" applyNumberFormat="1" applyFont="1" applyFill="1" applyBorder="1" applyAlignment="1">
      <alignment horizontal="right" vertical="top" wrapText="1"/>
    </xf>
    <xf numFmtId="0" fontId="3" fillId="0" borderId="2" xfId="6" applyNumberFormat="1" applyFont="1" applyFill="1" applyBorder="1" applyAlignment="1" applyProtection="1">
      <alignment horizontal="left" vertical="top" wrapText="1"/>
    </xf>
    <xf numFmtId="0" fontId="3" fillId="0" borderId="2" xfId="2" applyFont="1" applyFill="1" applyBorder="1" applyAlignment="1" applyProtection="1">
      <alignment horizontal="left" vertical="center" wrapText="1"/>
    </xf>
    <xf numFmtId="0" fontId="3" fillId="0" borderId="0" xfId="6" applyFont="1" applyFill="1" applyAlignment="1" applyProtection="1">
      <alignment horizontal="right" vertical="top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4" fillId="0" borderId="0" xfId="3" applyNumberFormat="1" applyFont="1" applyFill="1" applyBorder="1" applyAlignment="1" applyProtection="1">
      <alignment horizontal="center"/>
    </xf>
  </cellXfs>
  <cellStyles count="9">
    <cellStyle name="Comma" xfId="1" builtinId="3"/>
    <cellStyle name="Normal" xfId="0" builtinId="0"/>
    <cellStyle name="Normal_budget 2004-05_2.6.04" xfId="2"/>
    <cellStyle name="Normal_budget for 03-04" xfId="3"/>
    <cellStyle name="Normal_budget for 03-04 2" xfId="4"/>
    <cellStyle name="Normal_BUDGET-2000" xfId="5"/>
    <cellStyle name="Normal_budgetDocNIC02-03" xfId="6"/>
    <cellStyle name="Normal_DEMAND17" xfId="7"/>
    <cellStyle name="Normal_DEMAND51" xfId="8"/>
  </cellStyles>
  <dxfs count="0"/>
  <tableStyles count="0" defaultTableStyle="TableStyleMedium9" defaultPivotStyle="PivotStyleLight16"/>
  <colors>
    <mruColors>
      <color rgb="FF336699"/>
      <color rgb="FFFFCCFF"/>
      <color rgb="FFFF00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62">
    <tabColor rgb="FFC00000"/>
  </sheetPr>
  <dimension ref="A1:H256"/>
  <sheetViews>
    <sheetView tabSelected="1" view="pageBreakPreview" zoomScale="115" zoomScaleNormal="115" zoomScaleSheetLayoutView="115" workbookViewId="0">
      <selection activeCell="H1" sqref="H1:AG1048576"/>
    </sheetView>
  </sheetViews>
  <sheetFormatPr defaultColWidth="9.140625" defaultRowHeight="12.75"/>
  <cols>
    <col min="1" max="1" width="5.7109375" style="12" customWidth="1"/>
    <col min="2" max="2" width="8.5703125" style="2" customWidth="1"/>
    <col min="3" max="3" width="41.7109375" style="1" customWidth="1"/>
    <col min="4" max="4" width="10.5703125" style="21" customWidth="1"/>
    <col min="5" max="5" width="10.5703125" style="11" customWidth="1"/>
    <col min="6" max="6" width="10.5703125" style="24" customWidth="1"/>
    <col min="7" max="7" width="10.5703125" style="25" customWidth="1"/>
    <col min="8" max="16384" width="9.140625" style="11"/>
  </cols>
  <sheetData>
    <row r="1" spans="1:7">
      <c r="A1" s="196" t="s">
        <v>24</v>
      </c>
      <c r="B1" s="196"/>
      <c r="C1" s="196"/>
      <c r="D1" s="196"/>
      <c r="E1" s="196"/>
      <c r="F1" s="196"/>
      <c r="G1" s="196"/>
    </row>
    <row r="2" spans="1:7">
      <c r="A2" s="196" t="s">
        <v>68</v>
      </c>
      <c r="B2" s="196"/>
      <c r="C2" s="196"/>
      <c r="D2" s="196"/>
      <c r="E2" s="196"/>
      <c r="F2" s="196"/>
      <c r="G2" s="196"/>
    </row>
    <row r="3" spans="1:7" ht="9.9499999999999993" customHeight="1">
      <c r="A3" s="4"/>
      <c r="B3" s="5"/>
      <c r="C3" s="8"/>
      <c r="D3" s="9"/>
      <c r="G3" s="10"/>
    </row>
    <row r="4" spans="1:7">
      <c r="C4" s="13" t="s">
        <v>14</v>
      </c>
      <c r="D4" s="14">
        <v>2070</v>
      </c>
      <c r="E4" s="15" t="s">
        <v>19</v>
      </c>
      <c r="G4" s="17"/>
    </row>
    <row r="5" spans="1:7">
      <c r="C5" s="13"/>
      <c r="D5" s="18">
        <v>2230</v>
      </c>
      <c r="E5" s="11" t="s">
        <v>25</v>
      </c>
      <c r="G5" s="17"/>
    </row>
    <row r="6" spans="1:7">
      <c r="B6" s="5"/>
      <c r="C6" s="20" t="s">
        <v>15</v>
      </c>
      <c r="E6" s="21"/>
      <c r="G6" s="17"/>
    </row>
    <row r="7" spans="1:7">
      <c r="C7" s="20" t="s">
        <v>0</v>
      </c>
      <c r="D7" s="16">
        <v>4059</v>
      </c>
      <c r="E7" s="22" t="s">
        <v>37</v>
      </c>
      <c r="G7" s="17"/>
    </row>
    <row r="8" spans="1:7" ht="9.9499999999999993" customHeight="1">
      <c r="C8" s="16"/>
      <c r="E8" s="22"/>
      <c r="G8" s="17"/>
    </row>
    <row r="9" spans="1:7" s="157" customFormat="1" ht="15" customHeight="1">
      <c r="A9" s="173" t="s">
        <v>148</v>
      </c>
      <c r="B9" s="32"/>
      <c r="C9" s="53"/>
      <c r="D9" s="53"/>
      <c r="E9" s="174"/>
      <c r="F9" s="169"/>
      <c r="G9" s="174"/>
    </row>
    <row r="10" spans="1:7">
      <c r="C10" s="21"/>
      <c r="D10" s="16" t="s">
        <v>16</v>
      </c>
      <c r="E10" s="16" t="s">
        <v>17</v>
      </c>
      <c r="F10" s="16" t="s">
        <v>3</v>
      </c>
    </row>
    <row r="11" spans="1:7">
      <c r="C11" s="26" t="s">
        <v>1</v>
      </c>
      <c r="D11" s="18">
        <f>G171</f>
        <v>554941</v>
      </c>
      <c r="E11" s="7">
        <f>G239</f>
        <v>412450</v>
      </c>
      <c r="F11" s="144">
        <f>SUM(D11:E11)</f>
        <v>967391</v>
      </c>
    </row>
    <row r="12" spans="1:7" ht="9.9499999999999993" customHeight="1">
      <c r="D12" s="26"/>
      <c r="E12" s="7"/>
      <c r="F12" s="21"/>
    </row>
    <row r="13" spans="1:7" s="28" customFormat="1">
      <c r="A13" s="23" t="s">
        <v>13</v>
      </c>
      <c r="B13" s="27"/>
      <c r="D13" s="29"/>
      <c r="E13" s="29"/>
      <c r="F13" s="29"/>
      <c r="G13" s="30"/>
    </row>
    <row r="14" spans="1:7">
      <c r="A14" s="31"/>
      <c r="B14" s="32"/>
      <c r="C14" s="33"/>
      <c r="D14" s="34"/>
      <c r="E14" s="34"/>
      <c r="F14" s="34"/>
      <c r="G14" s="35" t="s">
        <v>18</v>
      </c>
    </row>
    <row r="15" spans="1:7" s="171" customFormat="1" ht="27" customHeight="1">
      <c r="A15" s="175"/>
      <c r="B15" s="176"/>
      <c r="C15" s="177"/>
      <c r="D15" s="178" t="s">
        <v>66</v>
      </c>
      <c r="E15" s="179" t="s">
        <v>67</v>
      </c>
      <c r="F15" s="179" t="s">
        <v>133</v>
      </c>
      <c r="G15" s="195" t="s">
        <v>67</v>
      </c>
    </row>
    <row r="16" spans="1:7" s="157" customFormat="1">
      <c r="A16" s="31"/>
      <c r="B16" s="180" t="s">
        <v>2</v>
      </c>
      <c r="C16" s="181"/>
      <c r="D16" s="182" t="s">
        <v>111</v>
      </c>
      <c r="E16" s="182" t="s">
        <v>134</v>
      </c>
      <c r="F16" s="182" t="s">
        <v>134</v>
      </c>
      <c r="G16" s="194" t="s">
        <v>147</v>
      </c>
    </row>
    <row r="17" spans="1:7" s="157" customFormat="1" ht="7.15" customHeight="1">
      <c r="A17" s="158"/>
      <c r="B17" s="159"/>
      <c r="C17" s="33"/>
      <c r="D17" s="160"/>
      <c r="E17" s="160"/>
      <c r="F17" s="160"/>
      <c r="G17" s="151"/>
    </row>
    <row r="18" spans="1:7" ht="15" customHeight="1">
      <c r="C18" s="36" t="s">
        <v>4</v>
      </c>
      <c r="D18" s="22"/>
      <c r="E18" s="22"/>
      <c r="F18" s="37"/>
      <c r="G18" s="38"/>
    </row>
    <row r="19" spans="1:7" s="43" customFormat="1" ht="15" customHeight="1">
      <c r="A19" s="39" t="s">
        <v>5</v>
      </c>
      <c r="B19" s="40">
        <v>2070</v>
      </c>
      <c r="C19" s="41" t="s">
        <v>19</v>
      </c>
      <c r="D19" s="42"/>
      <c r="E19" s="42"/>
      <c r="F19" s="42"/>
      <c r="G19" s="42"/>
    </row>
    <row r="20" spans="1:7" s="43" customFormat="1" ht="15" customHeight="1">
      <c r="A20" s="45"/>
      <c r="B20" s="46">
        <v>1E-3</v>
      </c>
      <c r="C20" s="47" t="s">
        <v>43</v>
      </c>
      <c r="D20" s="42"/>
      <c r="E20" s="42"/>
      <c r="F20" s="42"/>
      <c r="G20" s="42"/>
    </row>
    <row r="21" spans="1:7" s="43" customFormat="1" ht="15" customHeight="1">
      <c r="A21" s="45"/>
      <c r="B21" s="44">
        <v>64</v>
      </c>
      <c r="C21" s="43" t="s">
        <v>65</v>
      </c>
      <c r="D21" s="42"/>
      <c r="E21" s="42"/>
      <c r="F21" s="42"/>
      <c r="G21" s="42"/>
    </row>
    <row r="22" spans="1:7" s="43" customFormat="1" ht="15" customHeight="1">
      <c r="A22" s="45"/>
      <c r="B22" s="48">
        <v>44</v>
      </c>
      <c r="C22" s="49" t="s">
        <v>44</v>
      </c>
      <c r="D22" s="42"/>
      <c r="E22" s="42"/>
      <c r="F22" s="42"/>
      <c r="G22" s="42"/>
    </row>
    <row r="23" spans="1:7" s="43" customFormat="1" ht="15" customHeight="1">
      <c r="A23" s="45"/>
      <c r="B23" s="44" t="s">
        <v>45</v>
      </c>
      <c r="C23" s="50" t="s">
        <v>7</v>
      </c>
      <c r="D23" s="51">
        <v>15264</v>
      </c>
      <c r="E23" s="51">
        <v>27725</v>
      </c>
      <c r="F23" s="51">
        <v>27725</v>
      </c>
      <c r="G23" s="42">
        <v>35427</v>
      </c>
    </row>
    <row r="24" spans="1:7" s="43" customFormat="1" ht="15" customHeight="1">
      <c r="A24" s="45"/>
      <c r="B24" s="44" t="s">
        <v>58</v>
      </c>
      <c r="C24" s="50" t="s">
        <v>12</v>
      </c>
      <c r="D24" s="51">
        <v>11908</v>
      </c>
      <c r="E24" s="51">
        <v>7800</v>
      </c>
      <c r="F24" s="51">
        <v>7800</v>
      </c>
      <c r="G24" s="42">
        <v>6768</v>
      </c>
    </row>
    <row r="25" spans="1:7" s="43" customFormat="1" ht="15" customHeight="1">
      <c r="A25" s="45"/>
      <c r="B25" s="44" t="s">
        <v>74</v>
      </c>
      <c r="C25" s="136" t="s">
        <v>77</v>
      </c>
      <c r="D25" s="60">
        <v>809</v>
      </c>
      <c r="E25" s="60">
        <v>840</v>
      </c>
      <c r="F25" s="60">
        <v>840</v>
      </c>
      <c r="G25" s="60">
        <v>1</v>
      </c>
    </row>
    <row r="26" spans="1:7" s="43" customFormat="1" ht="15" customHeight="1">
      <c r="A26" s="45"/>
      <c r="B26" s="44" t="s">
        <v>75</v>
      </c>
      <c r="C26" s="136" t="s">
        <v>78</v>
      </c>
      <c r="D26" s="60">
        <v>9672</v>
      </c>
      <c r="E26" s="60">
        <v>3887</v>
      </c>
      <c r="F26" s="60">
        <v>3887</v>
      </c>
      <c r="G26" s="60">
        <v>5513</v>
      </c>
    </row>
    <row r="27" spans="1:7" s="43" customFormat="1" ht="15" customHeight="1">
      <c r="A27" s="45"/>
      <c r="B27" s="44" t="s">
        <v>76</v>
      </c>
      <c r="C27" s="136" t="s">
        <v>79</v>
      </c>
      <c r="D27" s="61">
        <v>0</v>
      </c>
      <c r="E27" s="60">
        <v>1</v>
      </c>
      <c r="F27" s="60">
        <v>1</v>
      </c>
      <c r="G27" s="60">
        <v>1</v>
      </c>
    </row>
    <row r="28" spans="1:7" s="43" customFormat="1" ht="15" customHeight="1">
      <c r="A28" s="45"/>
      <c r="B28" s="44" t="s">
        <v>46</v>
      </c>
      <c r="C28" s="136" t="s">
        <v>80</v>
      </c>
      <c r="D28" s="51">
        <v>820</v>
      </c>
      <c r="E28" s="51">
        <v>1030</v>
      </c>
      <c r="F28" s="51">
        <v>1030</v>
      </c>
      <c r="G28" s="42">
        <v>1030</v>
      </c>
    </row>
    <row r="29" spans="1:7" s="43" customFormat="1" ht="15" customHeight="1">
      <c r="A29" s="45"/>
      <c r="B29" s="44" t="s">
        <v>81</v>
      </c>
      <c r="C29" s="136" t="s">
        <v>82</v>
      </c>
      <c r="D29" s="61">
        <v>0</v>
      </c>
      <c r="E29" s="60">
        <v>1</v>
      </c>
      <c r="F29" s="60">
        <v>1</v>
      </c>
      <c r="G29" s="60">
        <v>1</v>
      </c>
    </row>
    <row r="30" spans="1:7" s="43" customFormat="1" ht="15" customHeight="1">
      <c r="A30" s="45"/>
      <c r="B30" s="44" t="s">
        <v>47</v>
      </c>
      <c r="C30" s="50" t="s">
        <v>6</v>
      </c>
      <c r="D30" s="51">
        <v>3257</v>
      </c>
      <c r="E30" s="51">
        <v>2800</v>
      </c>
      <c r="F30" s="51">
        <v>2800</v>
      </c>
      <c r="G30" s="42">
        <v>2800</v>
      </c>
    </row>
    <row r="31" spans="1:7" s="43" customFormat="1" ht="15" customHeight="1">
      <c r="A31" s="45"/>
      <c r="B31" s="44" t="s">
        <v>135</v>
      </c>
      <c r="C31" s="50" t="s">
        <v>137</v>
      </c>
      <c r="D31" s="52">
        <v>0</v>
      </c>
      <c r="E31" s="51">
        <v>500</v>
      </c>
      <c r="F31" s="51">
        <v>500</v>
      </c>
      <c r="G31" s="51">
        <v>500</v>
      </c>
    </row>
    <row r="32" spans="1:7" s="43" customFormat="1" ht="15" customHeight="1">
      <c r="A32" s="45"/>
      <c r="B32" s="44" t="s">
        <v>136</v>
      </c>
      <c r="C32" s="154" t="s">
        <v>107</v>
      </c>
      <c r="D32" s="51">
        <v>1451</v>
      </c>
      <c r="E32" s="52">
        <v>0</v>
      </c>
      <c r="F32" s="51">
        <v>999</v>
      </c>
      <c r="G32" s="51">
        <v>2000</v>
      </c>
    </row>
    <row r="33" spans="1:8" s="43" customFormat="1" ht="15" customHeight="1">
      <c r="A33" s="54" t="s">
        <v>3</v>
      </c>
      <c r="B33" s="48">
        <v>44</v>
      </c>
      <c r="C33" s="49" t="s">
        <v>44</v>
      </c>
      <c r="D33" s="55">
        <f t="shared" ref="D33:G33" si="0">SUM(D23:D32)</f>
        <v>43181</v>
      </c>
      <c r="E33" s="55">
        <f t="shared" si="0"/>
        <v>44584</v>
      </c>
      <c r="F33" s="55">
        <f t="shared" si="0"/>
        <v>45583</v>
      </c>
      <c r="G33" s="55">
        <f t="shared" si="0"/>
        <v>54041</v>
      </c>
    </row>
    <row r="34" spans="1:8" s="43" customFormat="1" ht="17.25" customHeight="1">
      <c r="A34" s="54"/>
      <c r="B34" s="48"/>
      <c r="C34" s="49"/>
      <c r="D34" s="51"/>
      <c r="E34" s="51"/>
      <c r="F34" s="51"/>
      <c r="G34" s="51"/>
    </row>
    <row r="35" spans="1:8" s="157" customFormat="1" ht="15" customHeight="1">
      <c r="A35" s="136"/>
      <c r="B35" s="170" t="s">
        <v>166</v>
      </c>
      <c r="C35" s="136" t="s">
        <v>165</v>
      </c>
      <c r="D35" s="60"/>
      <c r="E35" s="60"/>
      <c r="F35" s="60"/>
      <c r="G35" s="61"/>
      <c r="H35" s="169"/>
    </row>
    <row r="36" spans="1:8" s="157" customFormat="1" ht="15" customHeight="1">
      <c r="A36" s="136"/>
      <c r="B36" s="172" t="s">
        <v>167</v>
      </c>
      <c r="C36" s="136" t="s">
        <v>107</v>
      </c>
      <c r="D36" s="61">
        <v>0</v>
      </c>
      <c r="E36" s="61">
        <v>0</v>
      </c>
      <c r="F36" s="61">
        <v>0</v>
      </c>
      <c r="G36" s="60">
        <v>1514</v>
      </c>
      <c r="H36" s="169"/>
    </row>
    <row r="37" spans="1:8" s="157" customFormat="1" ht="15" customHeight="1">
      <c r="A37" s="136" t="s">
        <v>3</v>
      </c>
      <c r="B37" s="170" t="s">
        <v>166</v>
      </c>
      <c r="C37" s="136" t="s">
        <v>165</v>
      </c>
      <c r="D37" s="70">
        <f>D36</f>
        <v>0</v>
      </c>
      <c r="E37" s="70">
        <f t="shared" ref="E37:F37" si="1">E36</f>
        <v>0</v>
      </c>
      <c r="F37" s="70">
        <f t="shared" si="1"/>
        <v>0</v>
      </c>
      <c r="G37" s="66">
        <f>G36</f>
        <v>1514</v>
      </c>
      <c r="H37" s="169"/>
    </row>
    <row r="38" spans="1:8" s="43" customFormat="1" ht="15" customHeight="1">
      <c r="A38" s="54" t="s">
        <v>3</v>
      </c>
      <c r="B38" s="44">
        <v>64</v>
      </c>
      <c r="C38" s="43" t="s">
        <v>65</v>
      </c>
      <c r="D38" s="56">
        <f>D33+D37</f>
        <v>43181</v>
      </c>
      <c r="E38" s="56">
        <f t="shared" ref="E38:G38" si="2">E33+E37</f>
        <v>44584</v>
      </c>
      <c r="F38" s="56">
        <f t="shared" si="2"/>
        <v>45583</v>
      </c>
      <c r="G38" s="56">
        <f t="shared" si="2"/>
        <v>55555</v>
      </c>
    </row>
    <row r="39" spans="1:8" s="43" customFormat="1" ht="15" customHeight="1">
      <c r="A39" s="54" t="s">
        <v>3</v>
      </c>
      <c r="B39" s="46">
        <v>1E-3</v>
      </c>
      <c r="C39" s="47" t="s">
        <v>43</v>
      </c>
      <c r="D39" s="56">
        <f t="shared" ref="D39:G39" si="3">D38</f>
        <v>43181</v>
      </c>
      <c r="E39" s="56">
        <f t="shared" si="3"/>
        <v>44584</v>
      </c>
      <c r="F39" s="56">
        <f t="shared" si="3"/>
        <v>45583</v>
      </c>
      <c r="G39" s="56">
        <f t="shared" si="3"/>
        <v>55555</v>
      </c>
    </row>
    <row r="40" spans="1:8" s="43" customFormat="1" ht="16.5" customHeight="1">
      <c r="A40" s="54"/>
      <c r="B40" s="152"/>
      <c r="C40" s="47"/>
      <c r="D40" s="42"/>
      <c r="E40" s="42"/>
      <c r="F40" s="42"/>
      <c r="G40" s="42"/>
    </row>
    <row r="41" spans="1:8" s="43" customFormat="1" ht="15" customHeight="1">
      <c r="A41" s="39"/>
      <c r="B41" s="57">
        <v>3.0000000000000001E-3</v>
      </c>
      <c r="C41" s="41" t="s">
        <v>20</v>
      </c>
      <c r="D41" s="42"/>
      <c r="E41" s="58"/>
      <c r="F41" s="58"/>
      <c r="G41" s="58"/>
    </row>
    <row r="42" spans="1:8" s="43" customFormat="1" ht="15" customHeight="1">
      <c r="A42" s="4"/>
      <c r="B42" s="5">
        <v>29</v>
      </c>
      <c r="C42" s="59" t="s">
        <v>23</v>
      </c>
      <c r="D42" s="60"/>
      <c r="E42" s="60"/>
      <c r="F42" s="62"/>
      <c r="G42" s="60"/>
    </row>
    <row r="43" spans="1:8" s="43" customFormat="1" ht="25.5">
      <c r="A43" s="63"/>
      <c r="B43" s="127" t="s">
        <v>56</v>
      </c>
      <c r="C43" s="120" t="s">
        <v>57</v>
      </c>
      <c r="D43" s="60">
        <v>65218</v>
      </c>
      <c r="E43" s="60">
        <v>150000</v>
      </c>
      <c r="F43" s="60">
        <f>150000-131973</f>
        <v>18027</v>
      </c>
      <c r="G43" s="61">
        <v>0</v>
      </c>
    </row>
    <row r="44" spans="1:8" s="43" customFormat="1" ht="26.65" customHeight="1">
      <c r="A44" s="63"/>
      <c r="B44" s="127" t="s">
        <v>61</v>
      </c>
      <c r="C44" s="120" t="s">
        <v>69</v>
      </c>
      <c r="D44" s="60">
        <v>44955</v>
      </c>
      <c r="E44" s="60">
        <v>1</v>
      </c>
      <c r="F44" s="60">
        <v>1</v>
      </c>
      <c r="G44" s="61">
        <v>0</v>
      </c>
    </row>
    <row r="45" spans="1:8" s="129" customFormat="1" ht="25.5">
      <c r="A45" s="63"/>
      <c r="B45" s="127" t="s">
        <v>62</v>
      </c>
      <c r="C45" s="120" t="s">
        <v>63</v>
      </c>
      <c r="D45" s="60">
        <f>7247</f>
        <v>7247</v>
      </c>
      <c r="E45" s="60">
        <v>15000</v>
      </c>
      <c r="F45" s="60">
        <f>15000-9800</f>
        <v>5200</v>
      </c>
      <c r="G45" s="61">
        <v>0</v>
      </c>
    </row>
    <row r="46" spans="1:8" s="129" customFormat="1" ht="30.6" customHeight="1">
      <c r="A46" s="63"/>
      <c r="B46" s="127" t="s">
        <v>64</v>
      </c>
      <c r="C46" s="120" t="s">
        <v>70</v>
      </c>
      <c r="D46" s="60">
        <v>4995</v>
      </c>
      <c r="E46" s="60">
        <v>111</v>
      </c>
      <c r="F46" s="60">
        <v>111</v>
      </c>
      <c r="G46" s="61">
        <v>0</v>
      </c>
    </row>
    <row r="47" spans="1:8" s="43" customFormat="1" ht="15" customHeight="1">
      <c r="A47" s="111" t="s">
        <v>3</v>
      </c>
      <c r="B47" s="188">
        <v>29</v>
      </c>
      <c r="C47" s="167" t="s">
        <v>23</v>
      </c>
      <c r="D47" s="66">
        <f t="shared" ref="D47:G47" si="4">SUM(D43:D46)</f>
        <v>122415</v>
      </c>
      <c r="E47" s="66">
        <f t="shared" si="4"/>
        <v>165112</v>
      </c>
      <c r="F47" s="66">
        <f t="shared" si="4"/>
        <v>23339</v>
      </c>
      <c r="G47" s="70">
        <f t="shared" si="4"/>
        <v>0</v>
      </c>
    </row>
    <row r="48" spans="1:8" s="43" customFormat="1">
      <c r="A48" s="39"/>
      <c r="B48" s="57"/>
      <c r="C48" s="41"/>
      <c r="D48" s="42"/>
      <c r="E48" s="58"/>
      <c r="F48" s="58"/>
      <c r="G48" s="58"/>
    </row>
    <row r="49" spans="1:7" s="43" customFormat="1" ht="15" customHeight="1">
      <c r="A49" s="39"/>
      <c r="B49" s="67">
        <v>45</v>
      </c>
      <c r="C49" s="68" t="s">
        <v>21</v>
      </c>
      <c r="D49" s="58"/>
      <c r="E49" s="58"/>
      <c r="F49" s="58"/>
      <c r="G49" s="58"/>
    </row>
    <row r="50" spans="1:7" s="43" customFormat="1" ht="15" customHeight="1">
      <c r="A50" s="39"/>
      <c r="B50" s="67" t="s">
        <v>22</v>
      </c>
      <c r="C50" s="68" t="s">
        <v>93</v>
      </c>
      <c r="D50" s="60">
        <v>11500</v>
      </c>
      <c r="E50" s="60">
        <v>1500</v>
      </c>
      <c r="F50" s="60">
        <v>1500</v>
      </c>
      <c r="G50" s="60">
        <v>1500</v>
      </c>
    </row>
    <row r="51" spans="1:7" s="43" customFormat="1" ht="15" customHeight="1">
      <c r="A51" s="39"/>
      <c r="B51" s="67" t="s">
        <v>94</v>
      </c>
      <c r="C51" s="68" t="s">
        <v>95</v>
      </c>
      <c r="D51" s="64">
        <v>23809</v>
      </c>
      <c r="E51" s="64">
        <v>29443</v>
      </c>
      <c r="F51" s="64">
        <v>29443</v>
      </c>
      <c r="G51" s="64">
        <v>32065</v>
      </c>
    </row>
    <row r="52" spans="1:7" s="43" customFormat="1" ht="15" customHeight="1">
      <c r="A52" s="39" t="s">
        <v>3</v>
      </c>
      <c r="B52" s="67">
        <v>45</v>
      </c>
      <c r="C52" s="68" t="s">
        <v>21</v>
      </c>
      <c r="D52" s="64">
        <f t="shared" ref="D52:G52" si="5">SUM(D50:D51)</f>
        <v>35309</v>
      </c>
      <c r="E52" s="64">
        <f t="shared" si="5"/>
        <v>30943</v>
      </c>
      <c r="F52" s="64">
        <f t="shared" ref="F52" si="6">SUM(F50:F51)</f>
        <v>30943</v>
      </c>
      <c r="G52" s="64">
        <f t="shared" si="5"/>
        <v>33565</v>
      </c>
    </row>
    <row r="53" spans="1:7" s="43" customFormat="1" ht="15" customHeight="1">
      <c r="A53" s="39"/>
      <c r="B53" s="67"/>
      <c r="C53" s="68"/>
      <c r="D53" s="60"/>
      <c r="E53" s="60"/>
      <c r="F53" s="60"/>
      <c r="G53" s="60"/>
    </row>
    <row r="54" spans="1:7" ht="15" customHeight="1">
      <c r="A54" s="4"/>
      <c r="B54" s="5">
        <v>48</v>
      </c>
      <c r="C54" s="19" t="s">
        <v>108</v>
      </c>
      <c r="D54" s="123"/>
      <c r="E54" s="123"/>
      <c r="F54" s="123"/>
      <c r="G54" s="124"/>
    </row>
    <row r="55" spans="1:7" s="43" customFormat="1" ht="15" customHeight="1">
      <c r="A55" s="39"/>
      <c r="B55" s="130" t="s">
        <v>48</v>
      </c>
      <c r="C55" s="136" t="s">
        <v>80</v>
      </c>
      <c r="D55" s="51">
        <v>33</v>
      </c>
      <c r="E55" s="51">
        <v>220</v>
      </c>
      <c r="F55" s="51">
        <v>220</v>
      </c>
      <c r="G55" s="51">
        <v>220</v>
      </c>
    </row>
    <row r="56" spans="1:7" s="43" customFormat="1" ht="15" customHeight="1">
      <c r="A56" s="39"/>
      <c r="B56" s="130" t="s">
        <v>49</v>
      </c>
      <c r="C56" s="121" t="s">
        <v>6</v>
      </c>
      <c r="D56" s="51">
        <f>1099</f>
        <v>1099</v>
      </c>
      <c r="E56" s="51">
        <v>1100</v>
      </c>
      <c r="F56" s="51">
        <v>1100</v>
      </c>
      <c r="G56" s="51">
        <v>1100</v>
      </c>
    </row>
    <row r="57" spans="1:7" s="43" customFormat="1" ht="15" customHeight="1">
      <c r="A57" s="39"/>
      <c r="B57" s="130" t="s">
        <v>162</v>
      </c>
      <c r="C57" s="121" t="s">
        <v>107</v>
      </c>
      <c r="D57" s="52">
        <v>0</v>
      </c>
      <c r="E57" s="52">
        <v>0</v>
      </c>
      <c r="F57" s="52">
        <v>0</v>
      </c>
      <c r="G57" s="51">
        <v>8000</v>
      </c>
    </row>
    <row r="58" spans="1:7" s="43" customFormat="1" ht="15" customHeight="1">
      <c r="A58" s="39" t="s">
        <v>3</v>
      </c>
      <c r="B58" s="5">
        <v>48</v>
      </c>
      <c r="C58" s="19" t="s">
        <v>108</v>
      </c>
      <c r="D58" s="66">
        <f>SUM(D55:D57)</f>
        <v>1132</v>
      </c>
      <c r="E58" s="66">
        <f t="shared" ref="E58:G58" si="7">SUM(E55:E57)</f>
        <v>1320</v>
      </c>
      <c r="F58" s="66">
        <f t="shared" si="7"/>
        <v>1320</v>
      </c>
      <c r="G58" s="66">
        <f t="shared" si="7"/>
        <v>9320</v>
      </c>
    </row>
    <row r="59" spans="1:7" s="43" customFormat="1" ht="15" customHeight="1">
      <c r="A59" s="39"/>
      <c r="B59" s="5"/>
      <c r="C59" s="19"/>
      <c r="D59" s="117"/>
      <c r="E59" s="117"/>
      <c r="F59" s="117"/>
      <c r="G59" s="117"/>
    </row>
    <row r="60" spans="1:7" s="43" customFormat="1" ht="15" customHeight="1">
      <c r="A60" s="39"/>
      <c r="B60" s="127">
        <v>51</v>
      </c>
      <c r="C60" s="142" t="s">
        <v>112</v>
      </c>
      <c r="D60" s="60"/>
      <c r="E60" s="60"/>
      <c r="F60" s="60"/>
      <c r="G60" s="60"/>
    </row>
    <row r="61" spans="1:7" s="43" customFormat="1" ht="25.5">
      <c r="A61" s="39"/>
      <c r="B61" s="127" t="s">
        <v>113</v>
      </c>
      <c r="C61" s="142" t="s">
        <v>114</v>
      </c>
      <c r="D61" s="61">
        <v>0</v>
      </c>
      <c r="E61" s="60">
        <v>22000</v>
      </c>
      <c r="F61" s="60">
        <f>22000-12699</f>
        <v>9301</v>
      </c>
      <c r="G61" s="52">
        <v>0</v>
      </c>
    </row>
    <row r="62" spans="1:7" s="43" customFormat="1">
      <c r="A62" s="39" t="s">
        <v>3</v>
      </c>
      <c r="B62" s="127">
        <v>51</v>
      </c>
      <c r="C62" s="142" t="s">
        <v>112</v>
      </c>
      <c r="D62" s="70">
        <f t="shared" ref="D62:G62" si="8">D61</f>
        <v>0</v>
      </c>
      <c r="E62" s="66">
        <f t="shared" si="8"/>
        <v>22000</v>
      </c>
      <c r="F62" s="66">
        <f t="shared" ref="F62" si="9">F61</f>
        <v>9301</v>
      </c>
      <c r="G62" s="70">
        <f t="shared" si="8"/>
        <v>0</v>
      </c>
    </row>
    <row r="63" spans="1:7" s="43" customFormat="1">
      <c r="A63" s="39"/>
      <c r="B63" s="127"/>
      <c r="C63" s="142"/>
      <c r="D63" s="117"/>
      <c r="E63" s="117"/>
      <c r="F63" s="117"/>
      <c r="G63" s="117"/>
    </row>
    <row r="64" spans="1:7" s="43" customFormat="1" ht="25.5">
      <c r="A64" s="39"/>
      <c r="B64" s="127">
        <v>52</v>
      </c>
      <c r="C64" s="143" t="s">
        <v>122</v>
      </c>
      <c r="D64" s="60"/>
      <c r="E64" s="60"/>
      <c r="F64" s="60"/>
      <c r="G64" s="60"/>
    </row>
    <row r="65" spans="1:7" s="43" customFormat="1" ht="15" customHeight="1">
      <c r="A65" s="39"/>
      <c r="B65" s="127" t="s">
        <v>155</v>
      </c>
      <c r="C65" s="143" t="s">
        <v>107</v>
      </c>
      <c r="D65" s="61">
        <v>0</v>
      </c>
      <c r="E65" s="61">
        <v>0</v>
      </c>
      <c r="F65" s="61">
        <v>0</v>
      </c>
      <c r="G65" s="51">
        <v>200000</v>
      </c>
    </row>
    <row r="66" spans="1:7" s="43" customFormat="1" ht="15" customHeight="1">
      <c r="A66" s="39"/>
      <c r="B66" s="127" t="s">
        <v>123</v>
      </c>
      <c r="C66" s="143" t="s">
        <v>121</v>
      </c>
      <c r="D66" s="60">
        <v>4348</v>
      </c>
      <c r="E66" s="60">
        <v>180000</v>
      </c>
      <c r="F66" s="60">
        <f>180000-140116</f>
        <v>39884</v>
      </c>
      <c r="G66" s="52">
        <v>0</v>
      </c>
    </row>
    <row r="67" spans="1:7" s="43" customFormat="1" ht="25.5">
      <c r="A67" s="39" t="s">
        <v>3</v>
      </c>
      <c r="B67" s="127">
        <v>52</v>
      </c>
      <c r="C67" s="143" t="s">
        <v>122</v>
      </c>
      <c r="D67" s="66">
        <f>SUM(D65:D66)</f>
        <v>4348</v>
      </c>
      <c r="E67" s="66">
        <f t="shared" ref="E67:G67" si="10">SUM(E65:E66)</f>
        <v>180000</v>
      </c>
      <c r="F67" s="66">
        <f t="shared" si="10"/>
        <v>39884</v>
      </c>
      <c r="G67" s="66">
        <f t="shared" si="10"/>
        <v>200000</v>
      </c>
    </row>
    <row r="68" spans="1:7" s="43" customFormat="1">
      <c r="A68" s="39"/>
      <c r="B68" s="127"/>
      <c r="C68" s="143"/>
      <c r="D68" s="118"/>
      <c r="E68" s="117"/>
      <c r="F68" s="117"/>
      <c r="G68" s="117"/>
    </row>
    <row r="69" spans="1:7" s="43" customFormat="1" ht="27.95" customHeight="1">
      <c r="A69" s="39"/>
      <c r="B69" s="127">
        <v>53</v>
      </c>
      <c r="C69" s="143" t="s">
        <v>149</v>
      </c>
      <c r="D69" s="60"/>
      <c r="E69" s="60"/>
      <c r="F69" s="60"/>
      <c r="G69" s="60"/>
    </row>
    <row r="70" spans="1:7" s="43" customFormat="1" ht="27.95" customHeight="1">
      <c r="A70" s="39"/>
      <c r="B70" s="127">
        <v>60</v>
      </c>
      <c r="C70" s="143" t="s">
        <v>150</v>
      </c>
      <c r="D70" s="60"/>
      <c r="E70" s="60"/>
      <c r="F70" s="60"/>
      <c r="G70" s="60"/>
    </row>
    <row r="71" spans="1:7" s="43" customFormat="1" ht="15" customHeight="1">
      <c r="A71" s="39"/>
      <c r="B71" s="127" t="s">
        <v>152</v>
      </c>
      <c r="C71" s="143" t="s">
        <v>107</v>
      </c>
      <c r="D71" s="61">
        <v>0</v>
      </c>
      <c r="E71" s="61">
        <v>0</v>
      </c>
      <c r="F71" s="61">
        <v>0</v>
      </c>
      <c r="G71" s="60">
        <v>39084</v>
      </c>
    </row>
    <row r="72" spans="1:7" s="43" customFormat="1" ht="25.5">
      <c r="A72" s="39" t="s">
        <v>3</v>
      </c>
      <c r="B72" s="127">
        <v>60</v>
      </c>
      <c r="C72" s="143" t="s">
        <v>150</v>
      </c>
      <c r="D72" s="70">
        <f>D71</f>
        <v>0</v>
      </c>
      <c r="E72" s="70">
        <f t="shared" ref="E72:G72" si="11">E71</f>
        <v>0</v>
      </c>
      <c r="F72" s="70">
        <f t="shared" si="11"/>
        <v>0</v>
      </c>
      <c r="G72" s="66">
        <f t="shared" si="11"/>
        <v>39084</v>
      </c>
    </row>
    <row r="73" spans="1:7" s="43" customFormat="1">
      <c r="A73" s="39"/>
      <c r="B73" s="127"/>
      <c r="C73" s="143"/>
      <c r="D73" s="117"/>
      <c r="E73" s="117"/>
      <c r="F73" s="117"/>
      <c r="G73" s="117"/>
    </row>
    <row r="74" spans="1:7" s="43" customFormat="1" ht="27.95" customHeight="1">
      <c r="A74" s="39"/>
      <c r="B74" s="127">
        <v>61</v>
      </c>
      <c r="C74" s="143" t="s">
        <v>151</v>
      </c>
      <c r="D74" s="60"/>
      <c r="E74" s="60"/>
      <c r="F74" s="60"/>
      <c r="G74" s="60"/>
    </row>
    <row r="75" spans="1:7" s="43" customFormat="1" ht="15" customHeight="1">
      <c r="A75" s="39"/>
      <c r="B75" s="127" t="s">
        <v>153</v>
      </c>
      <c r="C75" s="143" t="s">
        <v>107</v>
      </c>
      <c r="D75" s="61">
        <v>0</v>
      </c>
      <c r="E75" s="61">
        <v>0</v>
      </c>
      <c r="F75" s="61">
        <v>0</v>
      </c>
      <c r="G75" s="60">
        <v>4393</v>
      </c>
    </row>
    <row r="76" spans="1:7" s="43" customFormat="1" ht="25.5">
      <c r="A76" s="39" t="s">
        <v>3</v>
      </c>
      <c r="B76" s="127">
        <v>61</v>
      </c>
      <c r="C76" s="143" t="s">
        <v>151</v>
      </c>
      <c r="D76" s="70">
        <f>D75</f>
        <v>0</v>
      </c>
      <c r="E76" s="70">
        <f t="shared" ref="E76" si="12">E75</f>
        <v>0</v>
      </c>
      <c r="F76" s="70">
        <f t="shared" ref="F76" si="13">F75</f>
        <v>0</v>
      </c>
      <c r="G76" s="66">
        <f t="shared" ref="G76" si="14">G75</f>
        <v>4393</v>
      </c>
    </row>
    <row r="77" spans="1:7" s="43" customFormat="1">
      <c r="A77" s="39"/>
      <c r="B77" s="127"/>
      <c r="C77" s="143"/>
      <c r="D77" s="60"/>
      <c r="E77" s="60"/>
      <c r="F77" s="60"/>
      <c r="G77" s="60"/>
    </row>
    <row r="78" spans="1:7" s="43" customFormat="1" ht="27.95" customHeight="1">
      <c r="A78" s="39"/>
      <c r="B78" s="127">
        <v>62</v>
      </c>
      <c r="C78" s="143" t="s">
        <v>114</v>
      </c>
      <c r="D78" s="60"/>
      <c r="E78" s="60"/>
      <c r="F78" s="60"/>
      <c r="G78" s="60"/>
    </row>
    <row r="79" spans="1:7" s="43" customFormat="1" ht="15" customHeight="1">
      <c r="A79" s="39"/>
      <c r="B79" s="127" t="s">
        <v>154</v>
      </c>
      <c r="C79" s="143" t="s">
        <v>107</v>
      </c>
      <c r="D79" s="61">
        <v>0</v>
      </c>
      <c r="E79" s="61">
        <v>0</v>
      </c>
      <c r="F79" s="61">
        <v>0</v>
      </c>
      <c r="G79" s="60">
        <v>14998</v>
      </c>
    </row>
    <row r="80" spans="1:7" s="43" customFormat="1" ht="25.5">
      <c r="A80" s="39" t="s">
        <v>3</v>
      </c>
      <c r="B80" s="127">
        <v>62</v>
      </c>
      <c r="C80" s="143" t="s">
        <v>114</v>
      </c>
      <c r="D80" s="70">
        <f>D79</f>
        <v>0</v>
      </c>
      <c r="E80" s="70">
        <f t="shared" ref="E80" si="15">E79</f>
        <v>0</v>
      </c>
      <c r="F80" s="70">
        <f t="shared" ref="F80" si="16">F79</f>
        <v>0</v>
      </c>
      <c r="G80" s="66">
        <f t="shared" ref="G80" si="17">G79</f>
        <v>14998</v>
      </c>
    </row>
    <row r="81" spans="1:7" s="43" customFormat="1" ht="25.5">
      <c r="A81" s="39" t="s">
        <v>3</v>
      </c>
      <c r="B81" s="127">
        <v>53</v>
      </c>
      <c r="C81" s="143" t="s">
        <v>149</v>
      </c>
      <c r="D81" s="70">
        <f>D72+D76+D80</f>
        <v>0</v>
      </c>
      <c r="E81" s="70">
        <f t="shared" ref="E81:G81" si="18">E72+E76+E80</f>
        <v>0</v>
      </c>
      <c r="F81" s="70">
        <f t="shared" si="18"/>
        <v>0</v>
      </c>
      <c r="G81" s="66">
        <f t="shared" si="18"/>
        <v>58475</v>
      </c>
    </row>
    <row r="82" spans="1:7" s="43" customFormat="1" ht="15" customHeight="1">
      <c r="A82" s="155" t="s">
        <v>3</v>
      </c>
      <c r="B82" s="189">
        <v>3.0000000000000001E-3</v>
      </c>
      <c r="C82" s="190" t="s">
        <v>20</v>
      </c>
      <c r="D82" s="66">
        <f>D52+D47+D58+D62+D67+D81</f>
        <v>163204</v>
      </c>
      <c r="E82" s="66">
        <f t="shared" ref="E82:G82" si="19">E52+E47+E58+E62+E67+E81</f>
        <v>399375</v>
      </c>
      <c r="F82" s="66">
        <f t="shared" si="19"/>
        <v>104787</v>
      </c>
      <c r="G82" s="66">
        <f t="shared" si="19"/>
        <v>301360</v>
      </c>
    </row>
    <row r="83" spans="1:7" s="43" customFormat="1">
      <c r="A83" s="39"/>
      <c r="B83" s="57"/>
      <c r="C83" s="41"/>
      <c r="D83" s="117"/>
      <c r="E83" s="117"/>
      <c r="F83" s="117"/>
      <c r="G83" s="117"/>
    </row>
    <row r="84" spans="1:7" s="43" customFormat="1">
      <c r="A84" s="39"/>
      <c r="B84" s="57">
        <v>0.78900000000000003</v>
      </c>
      <c r="C84" s="168" t="s">
        <v>156</v>
      </c>
      <c r="D84" s="60"/>
      <c r="E84" s="60"/>
      <c r="F84" s="60"/>
      <c r="G84" s="60"/>
    </row>
    <row r="85" spans="1:7" s="43" customFormat="1" ht="29.25" customHeight="1">
      <c r="A85" s="39"/>
      <c r="B85" s="127">
        <v>53</v>
      </c>
      <c r="C85" s="143" t="s">
        <v>149</v>
      </c>
      <c r="D85" s="60"/>
      <c r="E85" s="60"/>
      <c r="F85" s="60"/>
      <c r="G85" s="60"/>
    </row>
    <row r="86" spans="1:7" s="43" customFormat="1" ht="29.25" customHeight="1">
      <c r="A86" s="39"/>
      <c r="B86" s="127">
        <v>60</v>
      </c>
      <c r="C86" s="143" t="s">
        <v>150</v>
      </c>
      <c r="D86" s="60"/>
      <c r="E86" s="60"/>
      <c r="F86" s="60"/>
      <c r="G86" s="60"/>
    </row>
    <row r="87" spans="1:7" s="43" customFormat="1">
      <c r="A87" s="39"/>
      <c r="B87" s="127" t="s">
        <v>152</v>
      </c>
      <c r="C87" s="143" t="s">
        <v>107</v>
      </c>
      <c r="D87" s="61">
        <v>0</v>
      </c>
      <c r="E87" s="61">
        <v>0</v>
      </c>
      <c r="F87" s="61">
        <v>0</v>
      </c>
      <c r="G87" s="60">
        <v>6868</v>
      </c>
    </row>
    <row r="88" spans="1:7" s="43" customFormat="1" ht="30" customHeight="1">
      <c r="A88" s="39" t="s">
        <v>3</v>
      </c>
      <c r="B88" s="127">
        <v>60</v>
      </c>
      <c r="C88" s="143" t="s">
        <v>150</v>
      </c>
      <c r="D88" s="70">
        <f>D87</f>
        <v>0</v>
      </c>
      <c r="E88" s="70">
        <f t="shared" ref="E88" si="20">E87</f>
        <v>0</v>
      </c>
      <c r="F88" s="70">
        <f t="shared" ref="F88" si="21">F87</f>
        <v>0</v>
      </c>
      <c r="G88" s="66">
        <f t="shared" ref="G88" si="22">G87</f>
        <v>6868</v>
      </c>
    </row>
    <row r="89" spans="1:7" s="43" customFormat="1">
      <c r="A89" s="39"/>
      <c r="B89" s="127"/>
      <c r="C89" s="143"/>
      <c r="D89" s="117"/>
      <c r="E89" s="117"/>
      <c r="F89" s="117"/>
      <c r="G89" s="117"/>
    </row>
    <row r="90" spans="1:7" s="43" customFormat="1" ht="27.95" customHeight="1">
      <c r="A90" s="39"/>
      <c r="B90" s="127">
        <v>61</v>
      </c>
      <c r="C90" s="143" t="s">
        <v>151</v>
      </c>
      <c r="D90" s="60"/>
      <c r="E90" s="60"/>
      <c r="F90" s="60"/>
      <c r="G90" s="60"/>
    </row>
    <row r="91" spans="1:7" s="43" customFormat="1">
      <c r="A91" s="39"/>
      <c r="B91" s="127" t="s">
        <v>153</v>
      </c>
      <c r="C91" s="143" t="s">
        <v>107</v>
      </c>
      <c r="D91" s="61">
        <v>0</v>
      </c>
      <c r="E91" s="61">
        <v>0</v>
      </c>
      <c r="F91" s="61">
        <v>0</v>
      </c>
      <c r="G91" s="60">
        <v>763</v>
      </c>
    </row>
    <row r="92" spans="1:7" s="43" customFormat="1" ht="25.5">
      <c r="A92" s="39" t="s">
        <v>3</v>
      </c>
      <c r="B92" s="127">
        <v>61</v>
      </c>
      <c r="C92" s="143" t="s">
        <v>151</v>
      </c>
      <c r="D92" s="70">
        <f>D91</f>
        <v>0</v>
      </c>
      <c r="E92" s="70">
        <f t="shared" ref="E92" si="23">E91</f>
        <v>0</v>
      </c>
      <c r="F92" s="70">
        <f t="shared" ref="F92" si="24">F91</f>
        <v>0</v>
      </c>
      <c r="G92" s="66">
        <f t="shared" ref="G92" si="25">G91</f>
        <v>763</v>
      </c>
    </row>
    <row r="93" spans="1:7" s="43" customFormat="1" ht="25.5">
      <c r="A93" s="39" t="s">
        <v>3</v>
      </c>
      <c r="B93" s="127">
        <v>53</v>
      </c>
      <c r="C93" s="143" t="s">
        <v>149</v>
      </c>
      <c r="D93" s="70">
        <f>D88+D92</f>
        <v>0</v>
      </c>
      <c r="E93" s="70">
        <f t="shared" ref="E93:G93" si="26">E88+E92</f>
        <v>0</v>
      </c>
      <c r="F93" s="70">
        <f t="shared" si="26"/>
        <v>0</v>
      </c>
      <c r="G93" s="66">
        <f t="shared" si="26"/>
        <v>7631</v>
      </c>
    </row>
    <row r="94" spans="1:7" s="43" customFormat="1">
      <c r="A94" s="39"/>
      <c r="B94" s="127"/>
      <c r="C94" s="143"/>
      <c r="D94" s="61"/>
      <c r="E94" s="61"/>
      <c r="F94" s="61"/>
      <c r="G94" s="61"/>
    </row>
    <row r="95" spans="1:7" s="43" customFormat="1" ht="30.75" customHeight="1">
      <c r="A95" s="39"/>
      <c r="B95" s="127">
        <v>62</v>
      </c>
      <c r="C95" s="143" t="s">
        <v>114</v>
      </c>
      <c r="D95" s="60"/>
      <c r="E95" s="60"/>
      <c r="F95" s="60"/>
      <c r="G95" s="60"/>
    </row>
    <row r="96" spans="1:7" s="43" customFormat="1">
      <c r="A96" s="39"/>
      <c r="B96" s="127" t="s">
        <v>154</v>
      </c>
      <c r="C96" s="143" t="s">
        <v>107</v>
      </c>
      <c r="D96" s="61">
        <v>0</v>
      </c>
      <c r="E96" s="61">
        <v>0</v>
      </c>
      <c r="F96" s="61">
        <v>0</v>
      </c>
      <c r="G96" s="60">
        <v>1</v>
      </c>
    </row>
    <row r="97" spans="1:7" s="43" customFormat="1" ht="28.5" customHeight="1">
      <c r="A97" s="39" t="s">
        <v>3</v>
      </c>
      <c r="B97" s="127">
        <v>62</v>
      </c>
      <c r="C97" s="143" t="s">
        <v>114</v>
      </c>
      <c r="D97" s="70">
        <f>D96</f>
        <v>0</v>
      </c>
      <c r="E97" s="70">
        <f t="shared" ref="E97:G97" si="27">E96</f>
        <v>0</v>
      </c>
      <c r="F97" s="70">
        <f t="shared" si="27"/>
        <v>0</v>
      </c>
      <c r="G97" s="66">
        <f t="shared" si="27"/>
        <v>1</v>
      </c>
    </row>
    <row r="98" spans="1:7" s="43" customFormat="1">
      <c r="A98" s="39" t="s">
        <v>3</v>
      </c>
      <c r="B98" s="57">
        <v>0.78900000000000003</v>
      </c>
      <c r="C98" s="168" t="s">
        <v>156</v>
      </c>
      <c r="D98" s="70">
        <f>D93+D97</f>
        <v>0</v>
      </c>
      <c r="E98" s="70">
        <f t="shared" ref="E98:G98" si="28">E93+E97</f>
        <v>0</v>
      </c>
      <c r="F98" s="70">
        <f t="shared" si="28"/>
        <v>0</v>
      </c>
      <c r="G98" s="66">
        <f t="shared" si="28"/>
        <v>7632</v>
      </c>
    </row>
    <row r="99" spans="1:7" s="43" customFormat="1">
      <c r="A99" s="39"/>
      <c r="B99" s="57"/>
      <c r="C99" s="41"/>
      <c r="D99" s="60"/>
      <c r="E99" s="60"/>
      <c r="F99" s="60"/>
      <c r="G99" s="60"/>
    </row>
    <row r="100" spans="1:7" s="43" customFormat="1">
      <c r="A100" s="39"/>
      <c r="B100" s="57">
        <v>0.79600000000000004</v>
      </c>
      <c r="C100" s="145" t="s">
        <v>120</v>
      </c>
      <c r="D100" s="60"/>
      <c r="E100" s="60"/>
      <c r="F100" s="60"/>
      <c r="G100" s="60"/>
    </row>
    <row r="101" spans="1:7" s="43" customFormat="1" ht="29.25" customHeight="1">
      <c r="A101" s="39"/>
      <c r="B101" s="127">
        <v>53</v>
      </c>
      <c r="C101" s="143" t="s">
        <v>149</v>
      </c>
      <c r="D101" s="60"/>
      <c r="E101" s="60"/>
      <c r="F101" s="60"/>
      <c r="G101" s="60"/>
    </row>
    <row r="102" spans="1:7" s="43" customFormat="1" ht="27.95" customHeight="1">
      <c r="A102" s="39"/>
      <c r="B102" s="127">
        <v>60</v>
      </c>
      <c r="C102" s="143" t="s">
        <v>150</v>
      </c>
      <c r="D102" s="60"/>
      <c r="E102" s="60"/>
      <c r="F102" s="60"/>
      <c r="G102" s="60"/>
    </row>
    <row r="103" spans="1:7" s="43" customFormat="1">
      <c r="A103" s="39"/>
      <c r="B103" s="127" t="s">
        <v>152</v>
      </c>
      <c r="C103" s="143" t="s">
        <v>107</v>
      </c>
      <c r="D103" s="61">
        <v>0</v>
      </c>
      <c r="E103" s="61">
        <v>0</v>
      </c>
      <c r="F103" s="61">
        <v>0</v>
      </c>
      <c r="G103" s="60">
        <v>79598</v>
      </c>
    </row>
    <row r="104" spans="1:7" s="43" customFormat="1" ht="25.5">
      <c r="A104" s="39" t="s">
        <v>3</v>
      </c>
      <c r="B104" s="127">
        <v>60</v>
      </c>
      <c r="C104" s="143" t="s">
        <v>150</v>
      </c>
      <c r="D104" s="70">
        <f>D103</f>
        <v>0</v>
      </c>
      <c r="E104" s="70">
        <f t="shared" ref="E104" si="29">E103</f>
        <v>0</v>
      </c>
      <c r="F104" s="70">
        <f t="shared" ref="F104" si="30">F103</f>
        <v>0</v>
      </c>
      <c r="G104" s="66">
        <f t="shared" ref="G104" si="31">G103</f>
        <v>79598</v>
      </c>
    </row>
    <row r="105" spans="1:7" s="43" customFormat="1">
      <c r="A105" s="39"/>
      <c r="B105" s="127"/>
      <c r="C105" s="143"/>
      <c r="D105" s="117"/>
      <c r="E105" s="117"/>
      <c r="F105" s="117"/>
      <c r="G105" s="117"/>
    </row>
    <row r="106" spans="1:7" s="43" customFormat="1" ht="27.95" customHeight="1">
      <c r="A106" s="39"/>
      <c r="B106" s="127">
        <v>61</v>
      </c>
      <c r="C106" s="143" t="s">
        <v>151</v>
      </c>
      <c r="D106" s="60"/>
      <c r="E106" s="60"/>
      <c r="F106" s="60"/>
      <c r="G106" s="60"/>
    </row>
    <row r="107" spans="1:7" s="43" customFormat="1">
      <c r="A107" s="39"/>
      <c r="B107" s="127" t="s">
        <v>153</v>
      </c>
      <c r="C107" s="143" t="s">
        <v>107</v>
      </c>
      <c r="D107" s="61">
        <v>0</v>
      </c>
      <c r="E107" s="61">
        <v>0</v>
      </c>
      <c r="F107" s="61">
        <v>0</v>
      </c>
      <c r="G107" s="60">
        <v>8844</v>
      </c>
    </row>
    <row r="108" spans="1:7" s="43" customFormat="1" ht="28.5" customHeight="1">
      <c r="A108" s="39" t="s">
        <v>3</v>
      </c>
      <c r="B108" s="127">
        <v>61</v>
      </c>
      <c r="C108" s="143" t="s">
        <v>151</v>
      </c>
      <c r="D108" s="70">
        <f>D107</f>
        <v>0</v>
      </c>
      <c r="E108" s="70">
        <f t="shared" ref="E108" si="32">E107</f>
        <v>0</v>
      </c>
      <c r="F108" s="70">
        <f t="shared" ref="F108" si="33">F107</f>
        <v>0</v>
      </c>
      <c r="G108" s="66">
        <f t="shared" ref="G108" si="34">G107</f>
        <v>8844</v>
      </c>
    </row>
    <row r="109" spans="1:7" s="43" customFormat="1" ht="29.25" customHeight="1">
      <c r="A109" s="39" t="s">
        <v>3</v>
      </c>
      <c r="B109" s="127">
        <v>53</v>
      </c>
      <c r="C109" s="143" t="s">
        <v>149</v>
      </c>
      <c r="D109" s="70">
        <f>D104+D108</f>
        <v>0</v>
      </c>
      <c r="E109" s="70">
        <f t="shared" ref="E109" si="35">E104+E108</f>
        <v>0</v>
      </c>
      <c r="F109" s="70">
        <f t="shared" ref="F109" si="36">F104+F108</f>
        <v>0</v>
      </c>
      <c r="G109" s="66">
        <f t="shared" ref="G109" si="37">G104+G108</f>
        <v>88442</v>
      </c>
    </row>
    <row r="110" spans="1:7" s="43" customFormat="1">
      <c r="A110" s="39"/>
      <c r="B110" s="127"/>
      <c r="C110" s="143"/>
      <c r="D110" s="61"/>
      <c r="E110" s="61"/>
      <c r="F110" s="61"/>
      <c r="G110" s="61"/>
    </row>
    <row r="111" spans="1:7" s="43" customFormat="1" ht="27.95" customHeight="1">
      <c r="A111" s="39"/>
      <c r="B111" s="127">
        <v>62</v>
      </c>
      <c r="C111" s="143" t="s">
        <v>114</v>
      </c>
      <c r="D111" s="60"/>
      <c r="E111" s="60"/>
      <c r="F111" s="60"/>
      <c r="G111" s="60"/>
    </row>
    <row r="112" spans="1:7" s="43" customFormat="1">
      <c r="A112" s="39"/>
      <c r="B112" s="127" t="s">
        <v>154</v>
      </c>
      <c r="C112" s="143" t="s">
        <v>107</v>
      </c>
      <c r="D112" s="61">
        <v>0</v>
      </c>
      <c r="E112" s="61">
        <v>0</v>
      </c>
      <c r="F112" s="61">
        <v>0</v>
      </c>
      <c r="G112" s="60">
        <v>1</v>
      </c>
    </row>
    <row r="113" spans="1:7" s="43" customFormat="1" ht="25.5">
      <c r="A113" s="39" t="s">
        <v>3</v>
      </c>
      <c r="B113" s="127">
        <v>62</v>
      </c>
      <c r="C113" s="143" t="s">
        <v>114</v>
      </c>
      <c r="D113" s="70">
        <f>D112</f>
        <v>0</v>
      </c>
      <c r="E113" s="70">
        <f t="shared" ref="E113:G113" si="38">E112</f>
        <v>0</v>
      </c>
      <c r="F113" s="70">
        <f t="shared" si="38"/>
        <v>0</v>
      </c>
      <c r="G113" s="66">
        <f t="shared" si="38"/>
        <v>1</v>
      </c>
    </row>
    <row r="114" spans="1:7" s="43" customFormat="1" ht="15" customHeight="1">
      <c r="A114" s="39" t="s">
        <v>3</v>
      </c>
      <c r="B114" s="57">
        <v>0.79600000000000004</v>
      </c>
      <c r="C114" s="145" t="s">
        <v>120</v>
      </c>
      <c r="D114" s="65">
        <f t="shared" ref="D114:G114" si="39">D109+D113</f>
        <v>0</v>
      </c>
      <c r="E114" s="65">
        <f t="shared" si="39"/>
        <v>0</v>
      </c>
      <c r="F114" s="65">
        <f t="shared" si="39"/>
        <v>0</v>
      </c>
      <c r="G114" s="64">
        <f t="shared" si="39"/>
        <v>88443</v>
      </c>
    </row>
    <row r="115" spans="1:7" s="43" customFormat="1" ht="15" customHeight="1">
      <c r="A115" s="155" t="s">
        <v>3</v>
      </c>
      <c r="B115" s="191">
        <v>2070</v>
      </c>
      <c r="C115" s="190" t="s">
        <v>19</v>
      </c>
      <c r="D115" s="55">
        <f>D82+D39+D114+D98</f>
        <v>206385</v>
      </c>
      <c r="E115" s="55">
        <f t="shared" ref="E115:G115" si="40">E82+E39+E114+E98</f>
        <v>443959</v>
      </c>
      <c r="F115" s="55">
        <f t="shared" si="40"/>
        <v>150370</v>
      </c>
      <c r="G115" s="55">
        <f t="shared" si="40"/>
        <v>452990</v>
      </c>
    </row>
    <row r="116" spans="1:7" s="43" customFormat="1" ht="17.25" customHeight="1">
      <c r="A116" s="39"/>
      <c r="B116" s="40"/>
      <c r="C116" s="41"/>
      <c r="D116" s="51"/>
      <c r="E116" s="51"/>
      <c r="F116" s="51"/>
      <c r="G116" s="71"/>
    </row>
    <row r="117" spans="1:7" s="43" customFormat="1" ht="21" customHeight="1">
      <c r="A117" s="54" t="s">
        <v>5</v>
      </c>
      <c r="B117" s="72">
        <v>2230</v>
      </c>
      <c r="C117" s="73" t="s">
        <v>25</v>
      </c>
      <c r="D117" s="153"/>
      <c r="E117" s="153"/>
      <c r="F117" s="153"/>
      <c r="G117" s="153"/>
    </row>
    <row r="118" spans="1:7" s="43" customFormat="1" ht="15" customHeight="1">
      <c r="A118" s="74"/>
      <c r="B118" s="75">
        <v>3</v>
      </c>
      <c r="C118" s="59" t="s">
        <v>20</v>
      </c>
      <c r="D118" s="3"/>
      <c r="E118" s="3"/>
      <c r="F118" s="3"/>
      <c r="G118" s="3"/>
    </row>
    <row r="119" spans="1:7" s="43" customFormat="1" ht="15" customHeight="1">
      <c r="A119" s="74"/>
      <c r="B119" s="76">
        <v>3.101</v>
      </c>
      <c r="C119" s="36" t="s">
        <v>26</v>
      </c>
      <c r="D119" s="77"/>
      <c r="E119" s="77"/>
      <c r="F119" s="77"/>
      <c r="G119" s="77"/>
    </row>
    <row r="120" spans="1:7" s="43" customFormat="1" ht="15" customHeight="1">
      <c r="A120" s="74"/>
      <c r="B120" s="78">
        <v>60</v>
      </c>
      <c r="C120" s="147" t="s">
        <v>59</v>
      </c>
      <c r="D120" s="77"/>
      <c r="E120" s="77"/>
      <c r="F120" s="77"/>
      <c r="G120" s="77"/>
    </row>
    <row r="121" spans="1:7" s="43" customFormat="1" ht="15" customHeight="1">
      <c r="A121" s="79"/>
      <c r="B121" s="131" t="s">
        <v>8</v>
      </c>
      <c r="C121" s="119" t="s">
        <v>7</v>
      </c>
      <c r="D121" s="51">
        <v>19042</v>
      </c>
      <c r="E121" s="51">
        <v>31366</v>
      </c>
      <c r="F121" s="51">
        <v>31366</v>
      </c>
      <c r="G121" s="81">
        <v>32872</v>
      </c>
    </row>
    <row r="122" spans="1:7" s="43" customFormat="1" ht="15" customHeight="1">
      <c r="A122" s="79"/>
      <c r="B122" s="131" t="s">
        <v>27</v>
      </c>
      <c r="C122" s="119" t="s">
        <v>12</v>
      </c>
      <c r="D122" s="51">
        <v>1861</v>
      </c>
      <c r="E122" s="51">
        <v>2862</v>
      </c>
      <c r="F122" s="51">
        <v>2862</v>
      </c>
      <c r="G122" s="81">
        <v>2426</v>
      </c>
    </row>
    <row r="123" spans="1:7" s="43" customFormat="1" ht="15" customHeight="1">
      <c r="A123" s="45"/>
      <c r="B123" s="44" t="s">
        <v>83</v>
      </c>
      <c r="C123" s="136" t="s">
        <v>77</v>
      </c>
      <c r="D123" s="60">
        <v>1314</v>
      </c>
      <c r="E123" s="60">
        <v>950</v>
      </c>
      <c r="F123" s="60">
        <v>950</v>
      </c>
      <c r="G123" s="60">
        <v>1</v>
      </c>
    </row>
    <row r="124" spans="1:7" s="43" customFormat="1" ht="15" customHeight="1">
      <c r="A124" s="45"/>
      <c r="B124" s="44" t="s">
        <v>84</v>
      </c>
      <c r="C124" s="136" t="s">
        <v>78</v>
      </c>
      <c r="D124" s="60">
        <v>10084</v>
      </c>
      <c r="E124" s="60">
        <v>3594</v>
      </c>
      <c r="F124" s="60">
        <v>3594</v>
      </c>
      <c r="G124" s="60">
        <v>4504</v>
      </c>
    </row>
    <row r="125" spans="1:7" s="43" customFormat="1" ht="15" customHeight="1">
      <c r="A125" s="79"/>
      <c r="B125" s="131" t="s">
        <v>9</v>
      </c>
      <c r="C125" s="136" t="s">
        <v>80</v>
      </c>
      <c r="D125" s="60">
        <v>165</v>
      </c>
      <c r="E125" s="60">
        <v>165</v>
      </c>
      <c r="F125" s="60">
        <v>165</v>
      </c>
      <c r="G125" s="81">
        <v>100</v>
      </c>
    </row>
    <row r="126" spans="1:7" s="43" customFormat="1" ht="15" customHeight="1">
      <c r="A126" s="79"/>
      <c r="B126" s="131" t="s">
        <v>10</v>
      </c>
      <c r="C126" s="119" t="s">
        <v>6</v>
      </c>
      <c r="D126" s="60">
        <v>451</v>
      </c>
      <c r="E126" s="60">
        <v>451</v>
      </c>
      <c r="F126" s="60">
        <v>451</v>
      </c>
      <c r="G126" s="81">
        <v>500</v>
      </c>
    </row>
    <row r="127" spans="1:7" s="43" customFormat="1" ht="15" customHeight="1">
      <c r="A127" s="79"/>
      <c r="B127" s="131" t="s">
        <v>28</v>
      </c>
      <c r="C127" s="119" t="s">
        <v>85</v>
      </c>
      <c r="D127" s="60">
        <v>1386</v>
      </c>
      <c r="E127" s="61">
        <v>0</v>
      </c>
      <c r="F127" s="61">
        <v>0</v>
      </c>
      <c r="G127" s="60">
        <v>1000</v>
      </c>
    </row>
    <row r="128" spans="1:7" s="43" customFormat="1" ht="15" customHeight="1">
      <c r="A128" s="54"/>
      <c r="B128" s="48" t="s">
        <v>139</v>
      </c>
      <c r="C128" s="187" t="s">
        <v>138</v>
      </c>
      <c r="D128" s="52">
        <v>0</v>
      </c>
      <c r="E128" s="51">
        <v>200</v>
      </c>
      <c r="F128" s="51">
        <v>200</v>
      </c>
      <c r="G128" s="42">
        <v>283</v>
      </c>
    </row>
    <row r="129" spans="1:7" s="43" customFormat="1" ht="15" customHeight="1">
      <c r="A129" s="79"/>
      <c r="B129" s="131" t="s">
        <v>29</v>
      </c>
      <c r="C129" s="119" t="s">
        <v>86</v>
      </c>
      <c r="D129" s="64">
        <v>2400</v>
      </c>
      <c r="E129" s="64">
        <v>2412</v>
      </c>
      <c r="F129" s="64">
        <v>2412</v>
      </c>
      <c r="G129" s="156">
        <v>1264</v>
      </c>
    </row>
    <row r="130" spans="1:7" s="43" customFormat="1" ht="15" customHeight="1">
      <c r="A130" s="79" t="s">
        <v>3</v>
      </c>
      <c r="B130" s="83">
        <v>60</v>
      </c>
      <c r="C130" s="59" t="s">
        <v>59</v>
      </c>
      <c r="D130" s="64">
        <f t="shared" ref="D130:G130" si="41">SUM(D121:D129)</f>
        <v>36703</v>
      </c>
      <c r="E130" s="64">
        <f t="shared" si="41"/>
        <v>42000</v>
      </c>
      <c r="F130" s="64">
        <f t="shared" ref="F130" si="42">SUM(F121:F129)</f>
        <v>42000</v>
      </c>
      <c r="G130" s="64">
        <f t="shared" si="41"/>
        <v>42950</v>
      </c>
    </row>
    <row r="131" spans="1:7" s="43" customFormat="1" ht="15" customHeight="1">
      <c r="A131" s="79"/>
      <c r="B131" s="83"/>
      <c r="C131" s="59"/>
      <c r="D131" s="62"/>
      <c r="E131" s="62"/>
      <c r="F131" s="62"/>
      <c r="G131" s="62"/>
    </row>
    <row r="132" spans="1:7" s="43" customFormat="1" ht="15" customHeight="1">
      <c r="A132" s="84"/>
      <c r="B132" s="83">
        <v>61</v>
      </c>
      <c r="C132" s="59" t="s">
        <v>30</v>
      </c>
      <c r="D132" s="81"/>
      <c r="E132" s="81"/>
      <c r="F132" s="81"/>
      <c r="G132" s="81"/>
    </row>
    <row r="133" spans="1:7" s="43" customFormat="1" ht="15" customHeight="1">
      <c r="A133" s="84"/>
      <c r="B133" s="131" t="s">
        <v>31</v>
      </c>
      <c r="C133" s="119" t="s">
        <v>7</v>
      </c>
      <c r="D133" s="60">
        <v>7804</v>
      </c>
      <c r="E133" s="60">
        <v>15983</v>
      </c>
      <c r="F133" s="60">
        <v>15983</v>
      </c>
      <c r="G133" s="60">
        <v>16175</v>
      </c>
    </row>
    <row r="134" spans="1:7" s="43" customFormat="1" ht="15" customHeight="1">
      <c r="A134" s="84"/>
      <c r="B134" s="131" t="s">
        <v>32</v>
      </c>
      <c r="C134" s="119" t="s">
        <v>12</v>
      </c>
      <c r="D134" s="60">
        <v>2872</v>
      </c>
      <c r="E134" s="60">
        <v>2319</v>
      </c>
      <c r="F134" s="60">
        <v>2319</v>
      </c>
      <c r="G134" s="60">
        <v>1764</v>
      </c>
    </row>
    <row r="135" spans="1:7" s="43" customFormat="1" ht="15" customHeight="1">
      <c r="A135" s="45"/>
      <c r="B135" s="44" t="s">
        <v>87</v>
      </c>
      <c r="C135" s="136" t="s">
        <v>77</v>
      </c>
      <c r="D135" s="60">
        <v>325</v>
      </c>
      <c r="E135" s="60">
        <v>485</v>
      </c>
      <c r="F135" s="60">
        <v>485</v>
      </c>
      <c r="G135" s="60">
        <v>1</v>
      </c>
    </row>
    <row r="136" spans="1:7" s="43" customFormat="1" ht="15" customHeight="1">
      <c r="A136" s="45"/>
      <c r="B136" s="44" t="s">
        <v>88</v>
      </c>
      <c r="C136" s="136" t="s">
        <v>78</v>
      </c>
      <c r="D136" s="60">
        <v>5034</v>
      </c>
      <c r="E136" s="60">
        <v>2347</v>
      </c>
      <c r="F136" s="60">
        <v>2347</v>
      </c>
      <c r="G136" s="60">
        <v>2389</v>
      </c>
    </row>
    <row r="137" spans="1:7" s="43" customFormat="1" ht="15" customHeight="1">
      <c r="A137" s="84"/>
      <c r="B137" s="132" t="s">
        <v>50</v>
      </c>
      <c r="C137" s="136" t="s">
        <v>80</v>
      </c>
      <c r="D137" s="60">
        <v>110</v>
      </c>
      <c r="E137" s="60">
        <v>110</v>
      </c>
      <c r="F137" s="60">
        <v>110</v>
      </c>
      <c r="G137" s="60">
        <v>100</v>
      </c>
    </row>
    <row r="138" spans="1:7" s="43" customFormat="1" ht="15" customHeight="1">
      <c r="A138" s="84"/>
      <c r="B138" s="131" t="s">
        <v>42</v>
      </c>
      <c r="C138" s="119" t="s">
        <v>6</v>
      </c>
      <c r="D138" s="60">
        <v>382</v>
      </c>
      <c r="E138" s="60">
        <v>385</v>
      </c>
      <c r="F138" s="60">
        <v>385</v>
      </c>
      <c r="G138" s="60">
        <v>500</v>
      </c>
    </row>
    <row r="139" spans="1:7" s="43" customFormat="1" ht="15" customHeight="1">
      <c r="A139" s="84"/>
      <c r="B139" s="132" t="s">
        <v>53</v>
      </c>
      <c r="C139" s="136" t="s">
        <v>85</v>
      </c>
      <c r="D139" s="60">
        <v>500</v>
      </c>
      <c r="E139" s="61">
        <v>0</v>
      </c>
      <c r="F139" s="61">
        <v>0</v>
      </c>
      <c r="G139" s="60">
        <v>400</v>
      </c>
    </row>
    <row r="140" spans="1:7" s="43" customFormat="1" ht="15" customHeight="1">
      <c r="A140" s="45"/>
      <c r="B140" s="44" t="s">
        <v>140</v>
      </c>
      <c r="C140" s="154" t="s">
        <v>138</v>
      </c>
      <c r="D140" s="52">
        <v>0</v>
      </c>
      <c r="E140" s="51">
        <v>100</v>
      </c>
      <c r="F140" s="51">
        <v>100</v>
      </c>
      <c r="G140" s="42">
        <v>200</v>
      </c>
    </row>
    <row r="141" spans="1:7" s="43" customFormat="1" ht="18.75" customHeight="1">
      <c r="A141" s="84"/>
      <c r="B141" s="131" t="s">
        <v>40</v>
      </c>
      <c r="C141" s="136" t="s">
        <v>86</v>
      </c>
      <c r="D141" s="64">
        <v>646</v>
      </c>
      <c r="E141" s="64">
        <v>648</v>
      </c>
      <c r="F141" s="64">
        <v>648</v>
      </c>
      <c r="G141" s="64">
        <v>600</v>
      </c>
    </row>
    <row r="142" spans="1:7" s="138" customFormat="1" ht="15" customHeight="1">
      <c r="A142" s="79" t="s">
        <v>3</v>
      </c>
      <c r="B142" s="83">
        <v>61</v>
      </c>
      <c r="C142" s="59" t="s">
        <v>30</v>
      </c>
      <c r="D142" s="64">
        <f t="shared" ref="D142:G142" si="43">SUM(D133:D141)</f>
        <v>17673</v>
      </c>
      <c r="E142" s="64">
        <f t="shared" si="43"/>
        <v>22377</v>
      </c>
      <c r="F142" s="64">
        <f t="shared" si="43"/>
        <v>22377</v>
      </c>
      <c r="G142" s="64">
        <f t="shared" si="43"/>
        <v>22129</v>
      </c>
    </row>
    <row r="143" spans="1:7" s="43" customFormat="1" ht="15" customHeight="1">
      <c r="A143" s="79"/>
      <c r="B143" s="83"/>
      <c r="C143" s="59"/>
      <c r="D143" s="60"/>
      <c r="E143" s="60"/>
      <c r="F143" s="81"/>
      <c r="G143" s="60"/>
    </row>
    <row r="144" spans="1:7" s="43" customFormat="1" ht="15" customHeight="1">
      <c r="A144" s="79"/>
      <c r="B144" s="83">
        <v>62</v>
      </c>
      <c r="C144" s="59" t="s">
        <v>33</v>
      </c>
      <c r="D144" s="60"/>
      <c r="E144" s="60"/>
      <c r="F144" s="81"/>
      <c r="G144" s="60"/>
    </row>
    <row r="145" spans="1:7" s="43" customFormat="1" ht="15" customHeight="1">
      <c r="A145" s="79"/>
      <c r="B145" s="131" t="s">
        <v>34</v>
      </c>
      <c r="C145" s="119" t="s">
        <v>7</v>
      </c>
      <c r="D145" s="60">
        <v>6571</v>
      </c>
      <c r="E145" s="60">
        <v>14278</v>
      </c>
      <c r="F145" s="60">
        <v>14278</v>
      </c>
      <c r="G145" s="60">
        <v>15976</v>
      </c>
    </row>
    <row r="146" spans="1:7" s="43" customFormat="1" ht="15" customHeight="1">
      <c r="A146" s="79"/>
      <c r="B146" s="131" t="s">
        <v>35</v>
      </c>
      <c r="C146" s="119" t="s">
        <v>12</v>
      </c>
      <c r="D146" s="60">
        <f>3049-1</f>
        <v>3048</v>
      </c>
      <c r="E146" s="60">
        <v>2275</v>
      </c>
      <c r="F146" s="60">
        <v>2275</v>
      </c>
      <c r="G146" s="60">
        <v>2012</v>
      </c>
    </row>
    <row r="147" spans="1:7" s="43" customFormat="1" ht="15" customHeight="1">
      <c r="A147" s="45"/>
      <c r="B147" s="44" t="s">
        <v>89</v>
      </c>
      <c r="C147" s="136" t="s">
        <v>77</v>
      </c>
      <c r="D147" s="60">
        <v>269</v>
      </c>
      <c r="E147" s="60">
        <v>433</v>
      </c>
      <c r="F147" s="60">
        <v>433</v>
      </c>
      <c r="G147" s="60">
        <v>1</v>
      </c>
    </row>
    <row r="148" spans="1:7" s="43" customFormat="1" ht="15" customHeight="1">
      <c r="A148" s="45"/>
      <c r="B148" s="44" t="s">
        <v>90</v>
      </c>
      <c r="C148" s="136" t="s">
        <v>78</v>
      </c>
      <c r="D148" s="60">
        <v>4194</v>
      </c>
      <c r="E148" s="60">
        <v>1995</v>
      </c>
      <c r="F148" s="60">
        <v>1995</v>
      </c>
      <c r="G148" s="60">
        <v>2275</v>
      </c>
    </row>
    <row r="149" spans="1:7" s="129" customFormat="1" ht="15" customHeight="1">
      <c r="A149" s="79"/>
      <c r="B149" s="131" t="s">
        <v>51</v>
      </c>
      <c r="C149" s="136" t="s">
        <v>80</v>
      </c>
      <c r="D149" s="60">
        <v>110</v>
      </c>
      <c r="E149" s="60">
        <v>110</v>
      </c>
      <c r="F149" s="60">
        <v>110</v>
      </c>
      <c r="G149" s="60">
        <v>100</v>
      </c>
    </row>
    <row r="150" spans="1:7" s="43" customFormat="1" ht="15" customHeight="1">
      <c r="A150" s="79"/>
      <c r="B150" s="131" t="s">
        <v>36</v>
      </c>
      <c r="C150" s="119" t="s">
        <v>6</v>
      </c>
      <c r="D150" s="60">
        <v>748</v>
      </c>
      <c r="E150" s="60">
        <v>964</v>
      </c>
      <c r="F150" s="60">
        <v>964</v>
      </c>
      <c r="G150" s="60">
        <v>500</v>
      </c>
    </row>
    <row r="151" spans="1:7" s="43" customFormat="1" ht="15" customHeight="1">
      <c r="A151" s="79"/>
      <c r="B151" s="132" t="s">
        <v>52</v>
      </c>
      <c r="C151" s="136" t="s">
        <v>85</v>
      </c>
      <c r="D151" s="60">
        <v>388</v>
      </c>
      <c r="E151" s="61">
        <v>0</v>
      </c>
      <c r="F151" s="61">
        <v>0</v>
      </c>
      <c r="G151" s="60">
        <v>700</v>
      </c>
    </row>
    <row r="152" spans="1:7" s="43" customFormat="1" ht="15" customHeight="1">
      <c r="A152" s="45"/>
      <c r="B152" s="44" t="s">
        <v>141</v>
      </c>
      <c r="C152" s="154" t="s">
        <v>138</v>
      </c>
      <c r="D152" s="52">
        <v>0</v>
      </c>
      <c r="E152" s="51">
        <v>100</v>
      </c>
      <c r="F152" s="51">
        <v>100</v>
      </c>
      <c r="G152" s="52">
        <v>0</v>
      </c>
    </row>
    <row r="153" spans="1:7" s="43" customFormat="1" ht="15" customHeight="1">
      <c r="A153" s="79"/>
      <c r="B153" s="131" t="s">
        <v>41</v>
      </c>
      <c r="C153" s="136" t="s">
        <v>86</v>
      </c>
      <c r="D153" s="64">
        <v>1236</v>
      </c>
      <c r="E153" s="64">
        <v>1260</v>
      </c>
      <c r="F153" s="64">
        <v>1260</v>
      </c>
      <c r="G153" s="64">
        <v>1000</v>
      </c>
    </row>
    <row r="154" spans="1:7" s="43" customFormat="1" ht="18" customHeight="1">
      <c r="A154" s="79" t="s">
        <v>3</v>
      </c>
      <c r="B154" s="83">
        <v>62</v>
      </c>
      <c r="C154" s="59" t="s">
        <v>33</v>
      </c>
      <c r="D154" s="64">
        <f t="shared" ref="D154:G154" si="44">SUM(D145:D153)</f>
        <v>16564</v>
      </c>
      <c r="E154" s="64">
        <f t="shared" si="44"/>
        <v>21415</v>
      </c>
      <c r="F154" s="64">
        <f t="shared" ref="F154" si="45">SUM(F145:F153)</f>
        <v>21415</v>
      </c>
      <c r="G154" s="64">
        <f t="shared" si="44"/>
        <v>22564</v>
      </c>
    </row>
    <row r="155" spans="1:7" s="43" customFormat="1" ht="15" customHeight="1">
      <c r="A155" s="79"/>
      <c r="B155" s="83"/>
      <c r="C155" s="59"/>
      <c r="D155" s="60"/>
      <c r="E155" s="60"/>
      <c r="F155" s="60"/>
      <c r="G155" s="60"/>
    </row>
    <row r="156" spans="1:7" s="43" customFormat="1" ht="15" customHeight="1">
      <c r="A156" s="79"/>
      <c r="B156" s="83">
        <v>63</v>
      </c>
      <c r="C156" s="59" t="s">
        <v>54</v>
      </c>
      <c r="D156" s="60"/>
      <c r="E156" s="60"/>
      <c r="F156" s="60"/>
      <c r="G156" s="60"/>
    </row>
    <row r="157" spans="1:7" s="43" customFormat="1" ht="15" customHeight="1">
      <c r="A157" s="79"/>
      <c r="B157" s="80" t="s">
        <v>60</v>
      </c>
      <c r="C157" s="59" t="s">
        <v>7</v>
      </c>
      <c r="D157" s="60">
        <v>3021</v>
      </c>
      <c r="E157" s="60">
        <v>10259</v>
      </c>
      <c r="F157" s="60">
        <v>10259</v>
      </c>
      <c r="G157" s="60">
        <v>9529</v>
      </c>
    </row>
    <row r="158" spans="1:7" s="43" customFormat="1" ht="15" customHeight="1">
      <c r="A158" s="79"/>
      <c r="B158" s="131" t="s">
        <v>73</v>
      </c>
      <c r="C158" s="119" t="s">
        <v>12</v>
      </c>
      <c r="D158" s="60">
        <f>3448-1</f>
        <v>3447</v>
      </c>
      <c r="E158" s="60">
        <v>2343</v>
      </c>
      <c r="F158" s="60">
        <v>2343</v>
      </c>
      <c r="G158" s="60">
        <v>1548</v>
      </c>
    </row>
    <row r="159" spans="1:7" s="43" customFormat="1" ht="15" customHeight="1">
      <c r="A159" s="54"/>
      <c r="B159" s="48" t="s">
        <v>91</v>
      </c>
      <c r="C159" s="136" t="s">
        <v>77</v>
      </c>
      <c r="D159" s="60">
        <v>126</v>
      </c>
      <c r="E159" s="60">
        <v>311</v>
      </c>
      <c r="F159" s="60">
        <v>311</v>
      </c>
      <c r="G159" s="60">
        <v>1</v>
      </c>
    </row>
    <row r="160" spans="1:7" s="43" customFormat="1" ht="15" customHeight="1">
      <c r="A160" s="88"/>
      <c r="B160" s="139" t="s">
        <v>92</v>
      </c>
      <c r="C160" s="192" t="s">
        <v>78</v>
      </c>
      <c r="D160" s="64">
        <v>2055</v>
      </c>
      <c r="E160" s="64">
        <v>1449</v>
      </c>
      <c r="F160" s="64">
        <v>1449</v>
      </c>
      <c r="G160" s="64">
        <v>1330</v>
      </c>
    </row>
    <row r="161" spans="1:7" s="43" customFormat="1" ht="15" customHeight="1">
      <c r="A161" s="45"/>
      <c r="B161" s="44" t="s">
        <v>142</v>
      </c>
      <c r="C161" s="136" t="s">
        <v>80</v>
      </c>
      <c r="D161" s="52">
        <v>0</v>
      </c>
      <c r="E161" s="52">
        <v>0</v>
      </c>
      <c r="F161" s="52">
        <v>0</v>
      </c>
      <c r="G161" s="51">
        <v>100</v>
      </c>
    </row>
    <row r="162" spans="1:7" s="43" customFormat="1" ht="15" customHeight="1">
      <c r="A162" s="79"/>
      <c r="B162" s="131" t="s">
        <v>55</v>
      </c>
      <c r="C162" s="119" t="s">
        <v>6</v>
      </c>
      <c r="D162" s="60">
        <v>109</v>
      </c>
      <c r="E162" s="60">
        <v>110</v>
      </c>
      <c r="F162" s="60">
        <v>110</v>
      </c>
      <c r="G162" s="60">
        <v>500</v>
      </c>
    </row>
    <row r="163" spans="1:7" s="43" customFormat="1" ht="15" customHeight="1">
      <c r="A163" s="79"/>
      <c r="B163" s="132" t="s">
        <v>72</v>
      </c>
      <c r="C163" s="136" t="s">
        <v>85</v>
      </c>
      <c r="D163" s="60">
        <v>498</v>
      </c>
      <c r="E163" s="61">
        <v>0</v>
      </c>
      <c r="F163" s="61">
        <v>0</v>
      </c>
      <c r="G163" s="60">
        <v>500</v>
      </c>
    </row>
    <row r="164" spans="1:7" s="43" customFormat="1" ht="15" customHeight="1">
      <c r="A164" s="45"/>
      <c r="B164" s="132" t="s">
        <v>143</v>
      </c>
      <c r="C164" s="154" t="s">
        <v>138</v>
      </c>
      <c r="D164" s="52">
        <v>0</v>
      </c>
      <c r="E164" s="51">
        <v>100</v>
      </c>
      <c r="F164" s="51">
        <v>100</v>
      </c>
      <c r="G164" s="52">
        <v>0</v>
      </c>
    </row>
    <row r="165" spans="1:7" s="43" customFormat="1" ht="15" customHeight="1">
      <c r="A165" s="79"/>
      <c r="B165" s="131" t="s">
        <v>71</v>
      </c>
      <c r="C165" s="136" t="s">
        <v>86</v>
      </c>
      <c r="D165" s="60">
        <v>1944</v>
      </c>
      <c r="E165" s="60">
        <v>1944</v>
      </c>
      <c r="F165" s="60">
        <v>1944</v>
      </c>
      <c r="G165" s="60">
        <v>800</v>
      </c>
    </row>
    <row r="166" spans="1:7" s="43" customFormat="1" ht="15" customHeight="1">
      <c r="A166" s="79"/>
      <c r="B166" s="131" t="s">
        <v>106</v>
      </c>
      <c r="C166" s="136" t="s">
        <v>107</v>
      </c>
      <c r="D166" s="60">
        <v>1404</v>
      </c>
      <c r="E166" s="61">
        <v>0</v>
      </c>
      <c r="F166" s="61">
        <v>0</v>
      </c>
      <c r="G166" s="61">
        <v>0</v>
      </c>
    </row>
    <row r="167" spans="1:7" s="43" customFormat="1" ht="15" customHeight="1">
      <c r="A167" s="79" t="s">
        <v>3</v>
      </c>
      <c r="B167" s="83">
        <v>63</v>
      </c>
      <c r="C167" s="59" t="s">
        <v>54</v>
      </c>
      <c r="D167" s="66">
        <f t="shared" ref="D167:G167" si="46">SUM(D157:D166)</f>
        <v>12604</v>
      </c>
      <c r="E167" s="66">
        <f t="shared" si="46"/>
        <v>16516</v>
      </c>
      <c r="F167" s="66">
        <f t="shared" si="46"/>
        <v>16516</v>
      </c>
      <c r="G167" s="66">
        <f t="shared" si="46"/>
        <v>14308</v>
      </c>
    </row>
    <row r="168" spans="1:7" s="43" customFormat="1" ht="15" customHeight="1">
      <c r="A168" s="79" t="s">
        <v>3</v>
      </c>
      <c r="B168" s="86">
        <v>3.101</v>
      </c>
      <c r="C168" s="87" t="s">
        <v>26</v>
      </c>
      <c r="D168" s="64">
        <f t="shared" ref="D168:G168" si="47">D130+D142+D154+D167</f>
        <v>83544</v>
      </c>
      <c r="E168" s="64">
        <f t="shared" si="47"/>
        <v>102308</v>
      </c>
      <c r="F168" s="64">
        <f t="shared" si="47"/>
        <v>102308</v>
      </c>
      <c r="G168" s="64">
        <f t="shared" si="47"/>
        <v>101951</v>
      </c>
    </row>
    <row r="169" spans="1:7" s="43" customFormat="1" ht="15" customHeight="1">
      <c r="A169" s="79" t="s">
        <v>3</v>
      </c>
      <c r="B169" s="75">
        <v>3</v>
      </c>
      <c r="C169" s="59" t="s">
        <v>20</v>
      </c>
      <c r="D169" s="64">
        <f t="shared" ref="D169:G170" si="48">D168</f>
        <v>83544</v>
      </c>
      <c r="E169" s="64">
        <f t="shared" si="48"/>
        <v>102308</v>
      </c>
      <c r="F169" s="64">
        <f t="shared" si="48"/>
        <v>102308</v>
      </c>
      <c r="G169" s="64">
        <f t="shared" si="48"/>
        <v>101951</v>
      </c>
    </row>
    <row r="170" spans="1:7" s="43" customFormat="1" ht="15" customHeight="1">
      <c r="A170" s="88" t="s">
        <v>3</v>
      </c>
      <c r="B170" s="89">
        <v>2230</v>
      </c>
      <c r="C170" s="90" t="s">
        <v>25</v>
      </c>
      <c r="D170" s="66">
        <f t="shared" si="48"/>
        <v>83544</v>
      </c>
      <c r="E170" s="66">
        <f t="shared" si="48"/>
        <v>102308</v>
      </c>
      <c r="F170" s="66">
        <f t="shared" si="48"/>
        <v>102308</v>
      </c>
      <c r="G170" s="66">
        <f t="shared" si="48"/>
        <v>101951</v>
      </c>
    </row>
    <row r="171" spans="1:7" ht="15" customHeight="1">
      <c r="A171" s="91" t="s">
        <v>3</v>
      </c>
      <c r="B171" s="92"/>
      <c r="C171" s="93" t="s">
        <v>4</v>
      </c>
      <c r="D171" s="66">
        <f t="shared" ref="D171:G171" si="49">D170+D115</f>
        <v>289929</v>
      </c>
      <c r="E171" s="66">
        <f t="shared" si="49"/>
        <v>546267</v>
      </c>
      <c r="F171" s="66">
        <f t="shared" si="49"/>
        <v>252678</v>
      </c>
      <c r="G171" s="66">
        <f t="shared" si="49"/>
        <v>554941</v>
      </c>
    </row>
    <row r="172" spans="1:7">
      <c r="A172" s="4"/>
      <c r="B172" s="5"/>
      <c r="C172" s="6"/>
      <c r="D172" s="26"/>
      <c r="E172" s="81"/>
      <c r="F172" s="94"/>
      <c r="G172" s="95"/>
    </row>
    <row r="173" spans="1:7" ht="15" customHeight="1">
      <c r="A173" s="4"/>
      <c r="B173" s="5"/>
      <c r="C173" s="96" t="s">
        <v>11</v>
      </c>
      <c r="D173" s="97"/>
      <c r="E173" s="3"/>
      <c r="F173" s="98"/>
      <c r="G173" s="99"/>
    </row>
    <row r="174" spans="1:7" s="43" customFormat="1" ht="15" customHeight="1">
      <c r="A174" s="74" t="s">
        <v>5</v>
      </c>
      <c r="B174" s="100">
        <v>4059</v>
      </c>
      <c r="C174" s="101" t="s">
        <v>37</v>
      </c>
      <c r="D174" s="125"/>
      <c r="E174" s="125"/>
      <c r="F174" s="125"/>
      <c r="G174" s="125"/>
    </row>
    <row r="175" spans="1:7" s="43" customFormat="1" ht="15" customHeight="1">
      <c r="A175" s="45"/>
      <c r="B175" s="102">
        <v>1</v>
      </c>
      <c r="C175" s="103" t="s">
        <v>38</v>
      </c>
      <c r="D175" s="126"/>
      <c r="E175" s="126"/>
      <c r="F175" s="126"/>
      <c r="G175" s="126"/>
    </row>
    <row r="176" spans="1:7" s="43" customFormat="1" ht="15" customHeight="1">
      <c r="A176" s="45"/>
      <c r="B176" s="76">
        <v>1.0509999999999999</v>
      </c>
      <c r="C176" s="104" t="s">
        <v>39</v>
      </c>
      <c r="D176" s="126"/>
      <c r="E176" s="126"/>
      <c r="F176" s="126"/>
      <c r="G176" s="126"/>
    </row>
    <row r="177" spans="1:7" s="43" customFormat="1" ht="15" customHeight="1">
      <c r="A177" s="54"/>
      <c r="B177" s="106">
        <v>44</v>
      </c>
      <c r="C177" s="107" t="s">
        <v>44</v>
      </c>
      <c r="D177" s="126"/>
      <c r="E177" s="126"/>
      <c r="F177" s="126"/>
      <c r="G177" s="126"/>
    </row>
    <row r="178" spans="1:7" s="43" customFormat="1" ht="15" customHeight="1">
      <c r="A178" s="54"/>
      <c r="B178" s="106">
        <v>57</v>
      </c>
      <c r="C178" s="107" t="s">
        <v>163</v>
      </c>
      <c r="D178" s="126"/>
      <c r="E178" s="126"/>
      <c r="F178" s="126"/>
      <c r="G178" s="126"/>
    </row>
    <row r="179" spans="1:7" s="43" customFormat="1" ht="15" customHeight="1">
      <c r="A179" s="54"/>
      <c r="B179" s="106" t="s">
        <v>164</v>
      </c>
      <c r="C179" s="107" t="s">
        <v>126</v>
      </c>
      <c r="D179" s="82">
        <v>0</v>
      </c>
      <c r="E179" s="82">
        <v>0</v>
      </c>
      <c r="F179" s="82">
        <v>0</v>
      </c>
      <c r="G179" s="60">
        <v>3000</v>
      </c>
    </row>
    <row r="180" spans="1:7" s="43" customFormat="1" ht="15" customHeight="1">
      <c r="A180" s="105" t="s">
        <v>3</v>
      </c>
      <c r="B180" s="106">
        <v>57</v>
      </c>
      <c r="C180" s="107" t="s">
        <v>163</v>
      </c>
      <c r="D180" s="70">
        <f t="shared" ref="D180:G180" si="50">D179</f>
        <v>0</v>
      </c>
      <c r="E180" s="70">
        <f t="shared" si="50"/>
        <v>0</v>
      </c>
      <c r="F180" s="70">
        <f t="shared" si="50"/>
        <v>0</v>
      </c>
      <c r="G180" s="66">
        <f t="shared" si="50"/>
        <v>3000</v>
      </c>
    </row>
    <row r="181" spans="1:7" s="43" customFormat="1" ht="15" customHeight="1">
      <c r="A181" s="54"/>
      <c r="B181" s="106"/>
      <c r="C181" s="107"/>
      <c r="D181" s="126"/>
      <c r="E181" s="126"/>
      <c r="F181" s="126"/>
      <c r="G181" s="126"/>
    </row>
    <row r="182" spans="1:7" s="43" customFormat="1" ht="15" customHeight="1">
      <c r="A182" s="54"/>
      <c r="B182" s="106">
        <v>58</v>
      </c>
      <c r="C182" s="107" t="s">
        <v>127</v>
      </c>
      <c r="D182" s="126"/>
      <c r="E182" s="126"/>
      <c r="F182" s="126"/>
      <c r="G182" s="126"/>
    </row>
    <row r="183" spans="1:7" s="43" customFormat="1" ht="15" customHeight="1">
      <c r="A183" s="54"/>
      <c r="B183" s="106" t="s">
        <v>128</v>
      </c>
      <c r="C183" s="107" t="s">
        <v>126</v>
      </c>
      <c r="D183" s="161">
        <v>1500</v>
      </c>
      <c r="E183" s="82">
        <v>0</v>
      </c>
      <c r="F183" s="82">
        <v>0</v>
      </c>
      <c r="G183" s="61">
        <v>0</v>
      </c>
    </row>
    <row r="184" spans="1:7" s="43" customFormat="1" ht="15" customHeight="1">
      <c r="A184" s="105" t="s">
        <v>3</v>
      </c>
      <c r="B184" s="106">
        <v>58</v>
      </c>
      <c r="C184" s="107" t="s">
        <v>127</v>
      </c>
      <c r="D184" s="66">
        <f t="shared" ref="D184:G184" si="51">D183</f>
        <v>1500</v>
      </c>
      <c r="E184" s="70">
        <f t="shared" si="51"/>
        <v>0</v>
      </c>
      <c r="F184" s="70">
        <f t="shared" si="51"/>
        <v>0</v>
      </c>
      <c r="G184" s="70">
        <f t="shared" si="51"/>
        <v>0</v>
      </c>
    </row>
    <row r="185" spans="1:7" s="43" customFormat="1" ht="15" customHeight="1">
      <c r="A185" s="54"/>
      <c r="B185" s="106"/>
      <c r="C185" s="107"/>
      <c r="D185" s="126"/>
      <c r="E185" s="126"/>
      <c r="F185" s="126"/>
      <c r="G185" s="126"/>
    </row>
    <row r="186" spans="1:7" s="43" customFormat="1" ht="15" customHeight="1">
      <c r="A186" s="54"/>
      <c r="B186" s="106">
        <v>59</v>
      </c>
      <c r="C186" s="59" t="s">
        <v>59</v>
      </c>
      <c r="D186" s="126"/>
      <c r="E186" s="126"/>
      <c r="F186" s="126"/>
      <c r="G186" s="126"/>
    </row>
    <row r="187" spans="1:7" s="43" customFormat="1" ht="15" customHeight="1">
      <c r="A187" s="54"/>
      <c r="B187" s="106" t="s">
        <v>124</v>
      </c>
      <c r="C187" s="107" t="s">
        <v>125</v>
      </c>
      <c r="D187" s="161">
        <v>1180</v>
      </c>
      <c r="E187" s="82">
        <v>0</v>
      </c>
      <c r="F187" s="82">
        <v>0</v>
      </c>
      <c r="G187" s="61">
        <v>0</v>
      </c>
    </row>
    <row r="188" spans="1:7" s="43" customFormat="1" ht="15" customHeight="1">
      <c r="A188" s="45"/>
      <c r="B188" s="106" t="s">
        <v>144</v>
      </c>
      <c r="C188" s="107" t="s">
        <v>105</v>
      </c>
      <c r="D188" s="82">
        <v>0</v>
      </c>
      <c r="E188" s="161">
        <v>2700</v>
      </c>
      <c r="F188" s="161">
        <v>2700</v>
      </c>
      <c r="G188" s="61">
        <v>0</v>
      </c>
    </row>
    <row r="189" spans="1:7" s="43" customFormat="1" ht="15" customHeight="1">
      <c r="A189" s="105" t="s">
        <v>3</v>
      </c>
      <c r="B189" s="106">
        <v>59</v>
      </c>
      <c r="C189" s="59" t="s">
        <v>59</v>
      </c>
      <c r="D189" s="66">
        <f t="shared" ref="D189:G189" si="52">SUM(D187:D188)</f>
        <v>1180</v>
      </c>
      <c r="E189" s="66">
        <f t="shared" si="52"/>
        <v>2700</v>
      </c>
      <c r="F189" s="66">
        <f t="shared" ref="F189" si="53">SUM(F187:F188)</f>
        <v>2700</v>
      </c>
      <c r="G189" s="70">
        <f t="shared" si="52"/>
        <v>0</v>
      </c>
    </row>
    <row r="190" spans="1:7" s="43" customFormat="1">
      <c r="A190" s="45"/>
      <c r="B190" s="106"/>
      <c r="C190" s="107"/>
      <c r="D190" s="126"/>
      <c r="E190" s="126"/>
      <c r="F190" s="126"/>
      <c r="G190" s="126"/>
    </row>
    <row r="191" spans="1:7" s="43" customFormat="1" ht="14.45" customHeight="1">
      <c r="A191" s="45"/>
      <c r="B191" s="106">
        <v>60</v>
      </c>
      <c r="C191" s="107" t="s">
        <v>103</v>
      </c>
      <c r="D191" s="126"/>
      <c r="E191" s="126"/>
      <c r="F191" s="126"/>
      <c r="G191" s="126"/>
    </row>
    <row r="192" spans="1:7" s="43" customFormat="1" ht="14.45" customHeight="1">
      <c r="A192" s="45"/>
      <c r="B192" s="128" t="s">
        <v>109</v>
      </c>
      <c r="C192" s="107" t="s">
        <v>105</v>
      </c>
      <c r="D192" s="82">
        <v>0</v>
      </c>
      <c r="E192" s="82">
        <v>0</v>
      </c>
      <c r="F192" s="82">
        <v>0</v>
      </c>
      <c r="G192" s="60">
        <v>500</v>
      </c>
    </row>
    <row r="193" spans="1:7" s="43" customFormat="1" ht="14.45" customHeight="1">
      <c r="A193" s="45"/>
      <c r="B193" s="128" t="s">
        <v>110</v>
      </c>
      <c r="C193" s="122" t="s">
        <v>104</v>
      </c>
      <c r="D193" s="65">
        <v>0</v>
      </c>
      <c r="E193" s="65">
        <v>0</v>
      </c>
      <c r="F193" s="65">
        <v>0</v>
      </c>
      <c r="G193" s="65">
        <v>0</v>
      </c>
    </row>
    <row r="194" spans="1:7" s="43" customFormat="1" ht="14.45" customHeight="1">
      <c r="A194" s="105" t="s">
        <v>3</v>
      </c>
      <c r="B194" s="106">
        <v>60</v>
      </c>
      <c r="C194" s="107" t="s">
        <v>103</v>
      </c>
      <c r="D194" s="65">
        <f t="shared" ref="D194:G194" si="54">SUM(D192:D193)</f>
        <v>0</v>
      </c>
      <c r="E194" s="65">
        <f t="shared" si="54"/>
        <v>0</v>
      </c>
      <c r="F194" s="65">
        <f t="shared" ref="F194" si="55">SUM(F192:F193)</f>
        <v>0</v>
      </c>
      <c r="G194" s="64">
        <f t="shared" si="54"/>
        <v>500</v>
      </c>
    </row>
    <row r="195" spans="1:7" s="43" customFormat="1" ht="14.45" customHeight="1">
      <c r="A195" s="105"/>
      <c r="B195" s="106"/>
      <c r="C195" s="107"/>
      <c r="D195" s="60"/>
      <c r="E195" s="61"/>
      <c r="F195" s="61"/>
      <c r="G195" s="61"/>
    </row>
    <row r="196" spans="1:7" s="129" customFormat="1" ht="41.25" customHeight="1">
      <c r="A196" s="105"/>
      <c r="B196" s="106">
        <v>65</v>
      </c>
      <c r="C196" s="107" t="s">
        <v>158</v>
      </c>
      <c r="D196" s="60"/>
      <c r="E196" s="61"/>
      <c r="F196" s="61"/>
      <c r="G196" s="61"/>
    </row>
    <row r="197" spans="1:7" s="129" customFormat="1" ht="14.45" customHeight="1">
      <c r="A197" s="105"/>
      <c r="B197" s="106" t="s">
        <v>157</v>
      </c>
      <c r="C197" s="107" t="s">
        <v>105</v>
      </c>
      <c r="D197" s="61">
        <v>0</v>
      </c>
      <c r="E197" s="61">
        <v>0</v>
      </c>
      <c r="F197" s="60">
        <v>1</v>
      </c>
      <c r="G197" s="60">
        <v>360000</v>
      </c>
    </row>
    <row r="198" spans="1:7" s="129" customFormat="1" ht="38.25">
      <c r="A198" s="148" t="s">
        <v>3</v>
      </c>
      <c r="B198" s="149">
        <v>65</v>
      </c>
      <c r="C198" s="150" t="s">
        <v>158</v>
      </c>
      <c r="D198" s="70">
        <f>D197</f>
        <v>0</v>
      </c>
      <c r="E198" s="70">
        <f t="shared" ref="E198:G198" si="56">E197</f>
        <v>0</v>
      </c>
      <c r="F198" s="66">
        <f t="shared" si="56"/>
        <v>1</v>
      </c>
      <c r="G198" s="66">
        <f t="shared" si="56"/>
        <v>360000</v>
      </c>
    </row>
    <row r="199" spans="1:7" s="129" customFormat="1" ht="14.45" customHeight="1">
      <c r="A199" s="105"/>
      <c r="B199" s="106"/>
      <c r="C199" s="107"/>
      <c r="D199" s="60"/>
      <c r="E199" s="61"/>
      <c r="F199" s="61"/>
      <c r="G199" s="61"/>
    </row>
    <row r="200" spans="1:7" s="129" customFormat="1" ht="42" customHeight="1">
      <c r="A200" s="105"/>
      <c r="B200" s="106">
        <v>66</v>
      </c>
      <c r="C200" s="107" t="s">
        <v>160</v>
      </c>
      <c r="D200" s="60"/>
      <c r="E200" s="61"/>
      <c r="F200" s="61"/>
      <c r="G200" s="61"/>
    </row>
    <row r="201" spans="1:7" s="129" customFormat="1" ht="14.45" customHeight="1">
      <c r="A201" s="105"/>
      <c r="B201" s="106" t="s">
        <v>159</v>
      </c>
      <c r="C201" s="107" t="s">
        <v>105</v>
      </c>
      <c r="D201" s="61">
        <v>0</v>
      </c>
      <c r="E201" s="61">
        <v>0</v>
      </c>
      <c r="F201" s="60">
        <v>1</v>
      </c>
      <c r="G201" s="60">
        <v>20000</v>
      </c>
    </row>
    <row r="202" spans="1:7" s="129" customFormat="1" ht="38.25">
      <c r="A202" s="105" t="s">
        <v>3</v>
      </c>
      <c r="B202" s="106">
        <v>66</v>
      </c>
      <c r="C202" s="107" t="s">
        <v>160</v>
      </c>
      <c r="D202" s="70">
        <f>D201</f>
        <v>0</v>
      </c>
      <c r="E202" s="70">
        <f t="shared" ref="E202" si="57">E201</f>
        <v>0</v>
      </c>
      <c r="F202" s="66">
        <f t="shared" ref="F202" si="58">F201</f>
        <v>1</v>
      </c>
      <c r="G202" s="66">
        <f t="shared" ref="G202" si="59">G201</f>
        <v>20000</v>
      </c>
    </row>
    <row r="203" spans="1:7" s="43" customFormat="1" ht="14.45" customHeight="1">
      <c r="A203" s="45" t="s">
        <v>3</v>
      </c>
      <c r="B203" s="106">
        <v>44</v>
      </c>
      <c r="C203" s="107" t="s">
        <v>44</v>
      </c>
      <c r="D203" s="66">
        <f>D184+D189+D194+D198+D202+D180</f>
        <v>2680</v>
      </c>
      <c r="E203" s="66">
        <f t="shared" ref="E203:G203" si="60">E184+E189+E194+E198+E202+E180</f>
        <v>2700</v>
      </c>
      <c r="F203" s="66">
        <f t="shared" si="60"/>
        <v>2702</v>
      </c>
      <c r="G203" s="66">
        <f t="shared" si="60"/>
        <v>383500</v>
      </c>
    </row>
    <row r="204" spans="1:7" s="43" customFormat="1">
      <c r="A204" s="45"/>
      <c r="B204" s="106"/>
      <c r="C204" s="107"/>
      <c r="D204" s="60"/>
      <c r="E204" s="60"/>
      <c r="F204" s="60"/>
      <c r="G204" s="60"/>
    </row>
    <row r="205" spans="1:7" s="43" customFormat="1" ht="15" customHeight="1">
      <c r="A205" s="45"/>
      <c r="B205" s="106">
        <v>46</v>
      </c>
      <c r="C205" s="107" t="s">
        <v>145</v>
      </c>
      <c r="D205" s="60"/>
      <c r="E205" s="60"/>
      <c r="F205" s="60"/>
      <c r="G205" s="60"/>
    </row>
    <row r="206" spans="1:7" s="43" customFormat="1" ht="15" customHeight="1">
      <c r="A206" s="105"/>
      <c r="B206" s="106">
        <v>71</v>
      </c>
      <c r="C206" s="59" t="s">
        <v>33</v>
      </c>
      <c r="D206" s="60"/>
      <c r="E206" s="60"/>
      <c r="F206" s="60"/>
      <c r="G206" s="60"/>
    </row>
    <row r="207" spans="1:7" s="43" customFormat="1" ht="15" customHeight="1">
      <c r="A207" s="105"/>
      <c r="B207" s="106" t="s">
        <v>146</v>
      </c>
      <c r="C207" s="107" t="s">
        <v>105</v>
      </c>
      <c r="D207" s="65">
        <v>0</v>
      </c>
      <c r="E207" s="64">
        <v>3000</v>
      </c>
      <c r="F207" s="64">
        <v>3000</v>
      </c>
      <c r="G207" s="64">
        <v>3000</v>
      </c>
    </row>
    <row r="208" spans="1:7" s="43" customFormat="1" ht="15" customHeight="1">
      <c r="A208" s="105" t="s">
        <v>3</v>
      </c>
      <c r="B208" s="106">
        <v>71</v>
      </c>
      <c r="C208" s="59" t="s">
        <v>33</v>
      </c>
      <c r="D208" s="65">
        <f t="shared" ref="D208:G208" si="61">D207</f>
        <v>0</v>
      </c>
      <c r="E208" s="64">
        <f t="shared" si="61"/>
        <v>3000</v>
      </c>
      <c r="F208" s="64">
        <f t="shared" ref="F208" si="62">F207</f>
        <v>3000</v>
      </c>
      <c r="G208" s="64">
        <f t="shared" si="61"/>
        <v>3000</v>
      </c>
    </row>
    <row r="209" spans="1:7" s="43" customFormat="1" ht="15" customHeight="1">
      <c r="A209" s="105" t="s">
        <v>3</v>
      </c>
      <c r="B209" s="106">
        <v>46</v>
      </c>
      <c r="C209" s="107" t="s">
        <v>145</v>
      </c>
      <c r="D209" s="70">
        <f t="shared" ref="D209:G209" si="63">D208</f>
        <v>0</v>
      </c>
      <c r="E209" s="66">
        <f t="shared" si="63"/>
        <v>3000</v>
      </c>
      <c r="F209" s="66">
        <f t="shared" ref="F209" si="64">F208</f>
        <v>3000</v>
      </c>
      <c r="G209" s="66">
        <f t="shared" si="63"/>
        <v>3000</v>
      </c>
    </row>
    <row r="210" spans="1:7" s="43" customFormat="1" ht="15" customHeight="1">
      <c r="A210" s="45"/>
      <c r="B210" s="106"/>
      <c r="C210" s="107"/>
      <c r="D210" s="60"/>
      <c r="E210" s="60"/>
      <c r="F210" s="60"/>
      <c r="G210" s="60"/>
    </row>
    <row r="211" spans="1:7" s="43" customFormat="1" ht="15" customHeight="1">
      <c r="A211" s="45"/>
      <c r="B211" s="106">
        <v>48</v>
      </c>
      <c r="C211" s="107" t="s">
        <v>97</v>
      </c>
      <c r="D211" s="126"/>
      <c r="E211" s="126"/>
      <c r="F211" s="126"/>
      <c r="G211" s="126"/>
    </row>
    <row r="212" spans="1:7" s="43" customFormat="1" ht="15" customHeight="1">
      <c r="A212" s="45"/>
      <c r="B212" s="106">
        <v>60</v>
      </c>
      <c r="C212" s="107" t="s">
        <v>100</v>
      </c>
      <c r="D212" s="126"/>
      <c r="E212" s="126"/>
      <c r="F212" s="126"/>
      <c r="G212" s="126"/>
    </row>
    <row r="213" spans="1:7" s="43" customFormat="1" ht="15" customHeight="1">
      <c r="A213" s="45"/>
      <c r="B213" s="128" t="s">
        <v>98</v>
      </c>
      <c r="C213" s="122" t="s">
        <v>96</v>
      </c>
      <c r="D213" s="64">
        <v>5000</v>
      </c>
      <c r="E213" s="64">
        <v>5000</v>
      </c>
      <c r="F213" s="64">
        <v>5000</v>
      </c>
      <c r="G213" s="64">
        <v>7400</v>
      </c>
    </row>
    <row r="214" spans="1:7" s="43" customFormat="1" ht="15" customHeight="1">
      <c r="A214" s="105" t="s">
        <v>3</v>
      </c>
      <c r="B214" s="106">
        <v>60</v>
      </c>
      <c r="C214" s="107" t="s">
        <v>100</v>
      </c>
      <c r="D214" s="64">
        <f t="shared" ref="D214:G214" si="65">D213</f>
        <v>5000</v>
      </c>
      <c r="E214" s="64">
        <f t="shared" si="65"/>
        <v>5000</v>
      </c>
      <c r="F214" s="64">
        <f t="shared" si="65"/>
        <v>5000</v>
      </c>
      <c r="G214" s="137">
        <f t="shared" si="65"/>
        <v>7400</v>
      </c>
    </row>
    <row r="215" spans="1:7" s="138" customFormat="1" ht="15" customHeight="1">
      <c r="A215" s="105" t="s">
        <v>3</v>
      </c>
      <c r="B215" s="106">
        <v>48</v>
      </c>
      <c r="C215" s="107" t="s">
        <v>97</v>
      </c>
      <c r="D215" s="64">
        <f>D214</f>
        <v>5000</v>
      </c>
      <c r="E215" s="64">
        <f t="shared" ref="E215:G215" si="66">E214</f>
        <v>5000</v>
      </c>
      <c r="F215" s="64">
        <f t="shared" si="66"/>
        <v>5000</v>
      </c>
      <c r="G215" s="64">
        <f t="shared" si="66"/>
        <v>7400</v>
      </c>
    </row>
    <row r="216" spans="1:7" s="43" customFormat="1" ht="15" customHeight="1">
      <c r="A216" s="54"/>
      <c r="B216" s="86"/>
      <c r="C216" s="73"/>
      <c r="D216" s="126"/>
      <c r="E216" s="126"/>
      <c r="F216" s="126"/>
      <c r="G216" s="126"/>
    </row>
    <row r="217" spans="1:7" s="43" customFormat="1" ht="15" customHeight="1">
      <c r="A217" s="54"/>
      <c r="B217" s="106">
        <v>49</v>
      </c>
      <c r="C217" s="107" t="s">
        <v>115</v>
      </c>
      <c r="D217" s="125"/>
      <c r="E217" s="125"/>
      <c r="F217" s="125"/>
      <c r="G217" s="125"/>
    </row>
    <row r="218" spans="1:7" s="43" customFormat="1" ht="38.25">
      <c r="A218" s="105"/>
      <c r="B218" s="106">
        <v>60</v>
      </c>
      <c r="C218" s="107" t="s">
        <v>131</v>
      </c>
      <c r="D218" s="125"/>
      <c r="E218" s="125"/>
      <c r="F218" s="125"/>
      <c r="G218" s="125"/>
    </row>
    <row r="219" spans="1:7" s="43" customFormat="1">
      <c r="A219" s="105"/>
      <c r="B219" s="106" t="s">
        <v>116</v>
      </c>
      <c r="C219" s="122" t="s">
        <v>96</v>
      </c>
      <c r="D219" s="61">
        <v>0</v>
      </c>
      <c r="E219" s="60">
        <v>1</v>
      </c>
      <c r="F219" s="60">
        <v>1</v>
      </c>
      <c r="G219" s="65">
        <v>0</v>
      </c>
    </row>
    <row r="220" spans="1:7" s="43" customFormat="1" ht="38.25">
      <c r="A220" s="105" t="s">
        <v>3</v>
      </c>
      <c r="B220" s="106">
        <v>60</v>
      </c>
      <c r="C220" s="107" t="s">
        <v>132</v>
      </c>
      <c r="D220" s="70">
        <f t="shared" ref="D220:G220" si="67">D219</f>
        <v>0</v>
      </c>
      <c r="E220" s="66">
        <f t="shared" si="67"/>
        <v>1</v>
      </c>
      <c r="F220" s="135">
        <f t="shared" si="67"/>
        <v>1</v>
      </c>
      <c r="G220" s="70">
        <f t="shared" si="67"/>
        <v>0</v>
      </c>
    </row>
    <row r="221" spans="1:7" s="43" customFormat="1" ht="18" customHeight="1">
      <c r="A221" s="105"/>
      <c r="B221" s="106"/>
      <c r="C221" s="107"/>
      <c r="D221" s="146"/>
      <c r="E221" s="146"/>
      <c r="F221" s="146"/>
      <c r="G221" s="146"/>
    </row>
    <row r="222" spans="1:7" s="43" customFormat="1" ht="27.95" customHeight="1">
      <c r="A222" s="105"/>
      <c r="B222" s="106">
        <v>61</v>
      </c>
      <c r="C222" s="107" t="s">
        <v>129</v>
      </c>
      <c r="D222" s="125"/>
      <c r="E222" s="125"/>
      <c r="F222" s="125"/>
      <c r="G222" s="125"/>
    </row>
    <row r="223" spans="1:7" s="43" customFormat="1">
      <c r="A223" s="105"/>
      <c r="B223" s="106" t="s">
        <v>130</v>
      </c>
      <c r="C223" s="122" t="s">
        <v>96</v>
      </c>
      <c r="D223" s="60">
        <v>2195</v>
      </c>
      <c r="E223" s="61">
        <v>0</v>
      </c>
      <c r="F223" s="61">
        <v>0</v>
      </c>
      <c r="G223" s="64">
        <v>10000</v>
      </c>
    </row>
    <row r="224" spans="1:7" s="43" customFormat="1" ht="27.95" customHeight="1">
      <c r="A224" s="105" t="s">
        <v>3</v>
      </c>
      <c r="B224" s="106">
        <v>61</v>
      </c>
      <c r="C224" s="107" t="s">
        <v>129</v>
      </c>
      <c r="D224" s="66">
        <f t="shared" ref="D224:G224" si="68">D223</f>
        <v>2195</v>
      </c>
      <c r="E224" s="70">
        <f t="shared" si="68"/>
        <v>0</v>
      </c>
      <c r="F224" s="70">
        <f t="shared" si="68"/>
        <v>0</v>
      </c>
      <c r="G224" s="66">
        <f t="shared" si="68"/>
        <v>10000</v>
      </c>
    </row>
    <row r="225" spans="1:7" s="43" customFormat="1" ht="15" customHeight="1">
      <c r="A225" s="54" t="s">
        <v>3</v>
      </c>
      <c r="B225" s="106">
        <v>49</v>
      </c>
      <c r="C225" s="107" t="s">
        <v>115</v>
      </c>
      <c r="D225" s="66">
        <f t="shared" ref="D225:G225" si="69">D220+D224</f>
        <v>2195</v>
      </c>
      <c r="E225" s="66">
        <f t="shared" si="69"/>
        <v>1</v>
      </c>
      <c r="F225" s="135">
        <f t="shared" si="69"/>
        <v>1</v>
      </c>
      <c r="G225" s="135">
        <f t="shared" si="69"/>
        <v>10000</v>
      </c>
    </row>
    <row r="226" spans="1:7" s="43" customFormat="1" ht="15" customHeight="1">
      <c r="A226" s="54"/>
      <c r="B226" s="106"/>
      <c r="C226" s="107"/>
      <c r="D226" s="125"/>
      <c r="E226" s="125"/>
      <c r="F226" s="125"/>
      <c r="G226" s="125"/>
    </row>
    <row r="227" spans="1:7" s="43" customFormat="1" ht="15" customHeight="1">
      <c r="A227" s="54"/>
      <c r="B227" s="106">
        <v>50</v>
      </c>
      <c r="C227" s="107" t="s">
        <v>99</v>
      </c>
      <c r="D227" s="126"/>
      <c r="E227" s="126"/>
      <c r="F227" s="126"/>
      <c r="G227" s="126"/>
    </row>
    <row r="228" spans="1:7" s="43" customFormat="1" ht="15" customHeight="1">
      <c r="A228" s="54"/>
      <c r="B228" s="106">
        <v>60</v>
      </c>
      <c r="C228" s="107" t="s">
        <v>101</v>
      </c>
      <c r="D228" s="126"/>
      <c r="E228" s="126"/>
      <c r="F228" s="126"/>
      <c r="G228" s="126"/>
    </row>
    <row r="229" spans="1:7" s="43" customFormat="1" ht="15" customHeight="1">
      <c r="A229" s="54"/>
      <c r="B229" s="128" t="s">
        <v>102</v>
      </c>
      <c r="C229" s="122" t="s">
        <v>96</v>
      </c>
      <c r="D229" s="65">
        <v>0</v>
      </c>
      <c r="E229" s="65">
        <v>0</v>
      </c>
      <c r="F229" s="65">
        <v>0</v>
      </c>
      <c r="G229" s="64">
        <v>8550</v>
      </c>
    </row>
    <row r="230" spans="1:7" s="43" customFormat="1" ht="15" customHeight="1">
      <c r="A230" s="105" t="s">
        <v>3</v>
      </c>
      <c r="B230" s="106">
        <v>60</v>
      </c>
      <c r="C230" s="107" t="s">
        <v>101</v>
      </c>
      <c r="D230" s="65">
        <f t="shared" ref="D230:G230" si="70">D229</f>
        <v>0</v>
      </c>
      <c r="E230" s="65">
        <f t="shared" si="70"/>
        <v>0</v>
      </c>
      <c r="F230" s="65">
        <f t="shared" si="70"/>
        <v>0</v>
      </c>
      <c r="G230" s="64">
        <f t="shared" si="70"/>
        <v>8550</v>
      </c>
    </row>
    <row r="231" spans="1:7" s="43" customFormat="1" ht="15" customHeight="1">
      <c r="A231" s="105"/>
      <c r="B231" s="106"/>
      <c r="C231" s="107"/>
      <c r="D231" s="61"/>
      <c r="E231" s="61"/>
      <c r="F231" s="61"/>
      <c r="G231" s="60"/>
    </row>
    <row r="232" spans="1:7" s="43" customFormat="1" ht="39.950000000000003" customHeight="1">
      <c r="A232" s="105"/>
      <c r="B232" s="106">
        <v>61</v>
      </c>
      <c r="C232" s="107" t="s">
        <v>117</v>
      </c>
      <c r="D232" s="125"/>
      <c r="E232" s="125"/>
      <c r="F232" s="125"/>
      <c r="G232" s="125"/>
    </row>
    <row r="233" spans="1:7" s="43" customFormat="1">
      <c r="A233" s="148"/>
      <c r="B233" s="149" t="s">
        <v>118</v>
      </c>
      <c r="C233" s="193" t="s">
        <v>96</v>
      </c>
      <c r="D233" s="65">
        <v>0</v>
      </c>
      <c r="E233" s="64">
        <v>1</v>
      </c>
      <c r="F233" s="64">
        <v>1</v>
      </c>
      <c r="G233" s="65">
        <v>0</v>
      </c>
    </row>
    <row r="234" spans="1:7" s="43" customFormat="1" ht="39.950000000000003" customHeight="1">
      <c r="A234" s="105" t="s">
        <v>3</v>
      </c>
      <c r="B234" s="106">
        <v>61</v>
      </c>
      <c r="C234" s="107" t="s">
        <v>117</v>
      </c>
      <c r="D234" s="70">
        <f t="shared" ref="D234:G234" si="71">D233</f>
        <v>0</v>
      </c>
      <c r="E234" s="66">
        <f t="shared" si="71"/>
        <v>1</v>
      </c>
      <c r="F234" s="135">
        <f t="shared" si="71"/>
        <v>1</v>
      </c>
      <c r="G234" s="70">
        <f t="shared" si="71"/>
        <v>0</v>
      </c>
    </row>
    <row r="235" spans="1:7" s="43" customFormat="1" ht="15" customHeight="1">
      <c r="A235" s="105" t="s">
        <v>3</v>
      </c>
      <c r="B235" s="106">
        <v>50</v>
      </c>
      <c r="C235" s="107" t="s">
        <v>99</v>
      </c>
      <c r="D235" s="70">
        <f t="shared" ref="D235:G235" si="72">D234+D230</f>
        <v>0</v>
      </c>
      <c r="E235" s="135">
        <f t="shared" si="72"/>
        <v>1</v>
      </c>
      <c r="F235" s="135">
        <f t="shared" si="72"/>
        <v>1</v>
      </c>
      <c r="G235" s="135">
        <f t="shared" si="72"/>
        <v>8550</v>
      </c>
    </row>
    <row r="236" spans="1:7" s="43" customFormat="1" ht="15" customHeight="1">
      <c r="A236" s="54" t="s">
        <v>3</v>
      </c>
      <c r="B236" s="134">
        <v>1.0509999999999999</v>
      </c>
      <c r="C236" s="133" t="s">
        <v>39</v>
      </c>
      <c r="D236" s="64">
        <f t="shared" ref="D236:G236" si="73">D203+D215+D235+D225+D209</f>
        <v>9875</v>
      </c>
      <c r="E236" s="64">
        <f t="shared" si="73"/>
        <v>10702</v>
      </c>
      <c r="F236" s="64">
        <f t="shared" si="73"/>
        <v>10704</v>
      </c>
      <c r="G236" s="64">
        <f t="shared" si="73"/>
        <v>412450</v>
      </c>
    </row>
    <row r="237" spans="1:7" s="43" customFormat="1" ht="15" customHeight="1">
      <c r="A237" s="54" t="s">
        <v>3</v>
      </c>
      <c r="B237" s="108">
        <v>1</v>
      </c>
      <c r="C237" s="109" t="s">
        <v>38</v>
      </c>
      <c r="D237" s="64">
        <f t="shared" ref="D237:G239" si="74">D236</f>
        <v>9875</v>
      </c>
      <c r="E237" s="64">
        <f t="shared" si="74"/>
        <v>10702</v>
      </c>
      <c r="F237" s="64">
        <f t="shared" si="74"/>
        <v>10704</v>
      </c>
      <c r="G237" s="64">
        <f t="shared" si="74"/>
        <v>412450</v>
      </c>
    </row>
    <row r="238" spans="1:7" s="43" customFormat="1" ht="15" customHeight="1">
      <c r="A238" s="85" t="s">
        <v>3</v>
      </c>
      <c r="B238" s="140">
        <v>4059</v>
      </c>
      <c r="C238" s="141" t="s">
        <v>37</v>
      </c>
      <c r="D238" s="66">
        <f t="shared" si="74"/>
        <v>9875</v>
      </c>
      <c r="E238" s="66">
        <f t="shared" si="74"/>
        <v>10702</v>
      </c>
      <c r="F238" s="66">
        <f t="shared" si="74"/>
        <v>10704</v>
      </c>
      <c r="G238" s="66">
        <f t="shared" si="74"/>
        <v>412450</v>
      </c>
    </row>
    <row r="239" spans="1:7" s="110" customFormat="1" ht="15" customHeight="1">
      <c r="A239" s="111" t="s">
        <v>3</v>
      </c>
      <c r="B239" s="112"/>
      <c r="C239" s="113" t="s">
        <v>11</v>
      </c>
      <c r="D239" s="55">
        <f t="shared" si="74"/>
        <v>9875</v>
      </c>
      <c r="E239" s="55">
        <f t="shared" si="74"/>
        <v>10702</v>
      </c>
      <c r="F239" s="55">
        <f t="shared" si="74"/>
        <v>10704</v>
      </c>
      <c r="G239" s="55">
        <f t="shared" si="74"/>
        <v>412450</v>
      </c>
    </row>
    <row r="240" spans="1:7" s="110" customFormat="1" ht="15" customHeight="1">
      <c r="A240" s="91" t="s">
        <v>3</v>
      </c>
      <c r="B240" s="114"/>
      <c r="C240" s="115" t="s">
        <v>1</v>
      </c>
      <c r="D240" s="56">
        <f t="shared" ref="D240:G240" si="75">D239+D171</f>
        <v>299804</v>
      </c>
      <c r="E240" s="56">
        <f t="shared" si="75"/>
        <v>556969</v>
      </c>
      <c r="F240" s="56">
        <f t="shared" si="75"/>
        <v>263382</v>
      </c>
      <c r="G240" s="56">
        <f t="shared" si="75"/>
        <v>967391</v>
      </c>
    </row>
    <row r="241" spans="1:7" s="163" customFormat="1" ht="13.5">
      <c r="A241" s="164"/>
      <c r="B241" s="165"/>
      <c r="C241" s="166"/>
      <c r="D241" s="162"/>
      <c r="E241" s="162"/>
      <c r="F241" s="162"/>
      <c r="G241" s="162"/>
    </row>
    <row r="242" spans="1:7" s="163" customFormat="1" ht="25.5">
      <c r="A242" s="183" t="s">
        <v>119</v>
      </c>
      <c r="B242" s="184">
        <v>2070</v>
      </c>
      <c r="C242" s="185" t="s">
        <v>161</v>
      </c>
      <c r="D242" s="186">
        <v>12</v>
      </c>
      <c r="E242" s="162"/>
      <c r="F242" s="162"/>
      <c r="G242" s="162"/>
    </row>
    <row r="247" spans="1:7">
      <c r="G247" s="116"/>
    </row>
    <row r="248" spans="1:7" s="43" customFormat="1">
      <c r="A248" s="54"/>
      <c r="B248" s="48"/>
      <c r="C248" s="73"/>
      <c r="D248" s="116"/>
      <c r="E248" s="116"/>
      <c r="F248" s="116"/>
      <c r="G248" s="69"/>
    </row>
    <row r="249" spans="1:7" s="43" customFormat="1">
      <c r="A249" s="54"/>
      <c r="B249" s="72"/>
      <c r="C249" s="73"/>
      <c r="D249" s="69"/>
      <c r="E249" s="69"/>
      <c r="F249" s="69"/>
      <c r="G249" s="3"/>
    </row>
    <row r="250" spans="1:7" s="43" customFormat="1">
      <c r="A250" s="74"/>
      <c r="B250" s="75"/>
      <c r="C250" s="59"/>
      <c r="D250" s="3"/>
      <c r="E250" s="3"/>
      <c r="F250" s="3"/>
      <c r="G250" s="3"/>
    </row>
    <row r="251" spans="1:7">
      <c r="E251" s="21"/>
    </row>
    <row r="252" spans="1:7">
      <c r="E252" s="21"/>
    </row>
    <row r="253" spans="1:7">
      <c r="E253" s="21"/>
    </row>
    <row r="254" spans="1:7">
      <c r="E254" s="21"/>
    </row>
    <row r="255" spans="1:7">
      <c r="E255" s="21"/>
    </row>
    <row r="256" spans="1:7">
      <c r="E256" s="21"/>
    </row>
  </sheetData>
  <autoFilter ref="A17:G242"/>
  <mergeCells count="2">
    <mergeCell ref="A1:G1"/>
    <mergeCell ref="A2:G2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485" fitToHeight="0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2" manualBreakCount="2">
    <brk id="83" max="11" man="1"/>
    <brk id="19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dem47</vt:lpstr>
      <vt:lpstr>'dem47'!educationrevenue</vt:lpstr>
      <vt:lpstr>'dem47'!Print_Area</vt:lpstr>
      <vt:lpstr>'dem47'!Print_Titles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2026-07-19T03:53:30Z</cp:lastPrinted>
  <dcterms:created xsi:type="dcterms:W3CDTF">2004-06-02T16:12:04Z</dcterms:created>
  <dcterms:modified xsi:type="dcterms:W3CDTF">2026-07-30T07:01:45Z</dcterms:modified>
</cp:coreProperties>
</file>