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15" windowHeight="12675"/>
  </bookViews>
  <sheets>
    <sheet name="Dem49" sheetId="1" r:id="rId1"/>
  </sheets>
  <externalReferences>
    <externalReference r:id="rId2"/>
  </externalReferences>
  <definedNames>
    <definedName name="__123Graph_D" hidden="1">[1]DEMAND18!#REF!</definedName>
    <definedName name="_xlnm._FilterDatabase" localSheetId="0" hidden="1">'Dem49'!$A$18:$G$183</definedName>
    <definedName name="_Regression_Int" localSheetId="0" hidden="1">1</definedName>
    <definedName name="ah" localSheetId="0">'Dem49'!#REF!</definedName>
    <definedName name="ahcap" localSheetId="0">'Dem49'!#REF!</definedName>
    <definedName name="animal" localSheetId="0">'Dem49'!$C$12:$F$12</definedName>
    <definedName name="are" localSheetId="0">'Dem49'!#REF!</definedName>
    <definedName name="dd" localSheetId="0">'Dem49'!#REF!</definedName>
    <definedName name="fishcap" localSheetId="0">'Dem49'!$D$178:$G$178</definedName>
    <definedName name="Fishrev" localSheetId="0">'Dem49'!$D$159:$G$159</definedName>
    <definedName name="housing" localSheetId="0">#REF!</definedName>
    <definedName name="housingcap" localSheetId="0">#REF!</definedName>
    <definedName name="np" localSheetId="0">'Dem49'!#REF!</definedName>
    <definedName name="Nutrition" localSheetId="0">#REF!</definedName>
    <definedName name="oges" localSheetId="0">#REF!</definedName>
    <definedName name="_xlnm.Print_Area" localSheetId="0">'Dem49'!$A$1:$G$183</definedName>
    <definedName name="_xlnm.Print_Titles" localSheetId="0">'Dem49'!$15:$18</definedName>
    <definedName name="pw" localSheetId="0">#REF!</definedName>
    <definedName name="revise" localSheetId="0">'Dem49'!#REF!</definedName>
    <definedName name="scst" localSheetId="0">#REF!</definedName>
    <definedName name="SocialSecurity" localSheetId="0">#REF!</definedName>
    <definedName name="socialwelfare" localSheetId="0">#REF!</definedName>
    <definedName name="summary" localSheetId="0">'Dem49'!#REF!</definedName>
    <definedName name="tax" localSheetId="0">#REF!</definedName>
    <definedName name="udhd" localSheetId="0">#REF!</definedName>
    <definedName name="urbancap" localSheetId="0">#REF!</definedName>
    <definedName name="Voted" localSheetId="0">#REF!</definedName>
    <definedName name="water" localSheetId="0">#REF!</definedName>
    <definedName name="watercap" localSheetId="0">#REF!</definedName>
    <definedName name="welfarecap" localSheetId="0">#REF!</definedName>
    <definedName name="Z_11785445_139B_4A31_9FC3_9005FC3C3095_.wvu.FilterData" localSheetId="0" hidden="1">'Dem49'!$B$20:$G$183</definedName>
    <definedName name="Z_11785445_139B_4A31_9FC3_9005FC3C3095_.wvu.PrintArea" localSheetId="0" hidden="1">'Dem49'!$A$1:$G$183</definedName>
    <definedName name="Z_11785445_139B_4A31_9FC3_9005FC3C3095_.wvu.PrintTitles" localSheetId="0" hidden="1">'Dem49'!$15:$18</definedName>
    <definedName name="Z_11785445_139B_4A31_9FC3_9005FC3C3095_.wvu.Rows" localSheetId="0" hidden="1">'Dem49'!#REF!</definedName>
    <definedName name="Z_239EE218_578E_4317_BEED_14D5D7089E27_.wvu.Cols" localSheetId="0" hidden="1">'Dem49'!#REF!</definedName>
    <definedName name="Z_239EE218_578E_4317_BEED_14D5D7089E27_.wvu.FilterData" localSheetId="0" hidden="1">'Dem49'!$A$1:$G$183</definedName>
    <definedName name="Z_239EE218_578E_4317_BEED_14D5D7089E27_.wvu.PrintArea" localSheetId="0" hidden="1">'Dem49'!$A$1:$G$180</definedName>
    <definedName name="Z_239EE218_578E_4317_BEED_14D5D7089E27_.wvu.PrintTitles" localSheetId="0" hidden="1">'Dem49'!$15:$18</definedName>
    <definedName name="Z_302A3EA3_AE96_11D5_A646_0050BA3D7AFD_.wvu.Cols" localSheetId="0" hidden="1">'Dem49'!#REF!</definedName>
    <definedName name="Z_302A3EA3_AE96_11D5_A646_0050BA3D7AFD_.wvu.FilterData" localSheetId="0" hidden="1">'Dem49'!$A$1:$G$183</definedName>
    <definedName name="Z_302A3EA3_AE96_11D5_A646_0050BA3D7AFD_.wvu.PrintArea" localSheetId="0" hidden="1">'Dem49'!$A$1:$G$180</definedName>
    <definedName name="Z_302A3EA3_AE96_11D5_A646_0050BA3D7AFD_.wvu.PrintTitles" localSheetId="0" hidden="1">'Dem49'!$15:$18</definedName>
    <definedName name="Z_36DBA021_0ECB_11D4_8064_004005726899_.wvu.Cols" localSheetId="0" hidden="1">'Dem49'!#REF!</definedName>
    <definedName name="Z_36DBA021_0ECB_11D4_8064_004005726899_.wvu.FilterData" localSheetId="0" hidden="1">'Dem49'!$C$20:$C$162</definedName>
    <definedName name="Z_36DBA021_0ECB_11D4_8064_004005726899_.wvu.PrintArea" localSheetId="0" hidden="1">'Dem49'!$A$1:$G$162</definedName>
    <definedName name="Z_36DBA021_0ECB_11D4_8064_004005726899_.wvu.PrintTitles" localSheetId="0" hidden="1">'Dem49'!$15:$18</definedName>
    <definedName name="Z_5071B95B_B9AE_41D2_8D05_F6F32A4219CA_.wvu.FilterData" localSheetId="0" hidden="1">'Dem49'!$A$20:$G$183</definedName>
    <definedName name="Z_93EBE921_AE91_11D5_8685_004005726899_.wvu.Cols" localSheetId="0" hidden="1">'Dem49'!#REF!</definedName>
    <definedName name="Z_93EBE921_AE91_11D5_8685_004005726899_.wvu.FilterData" localSheetId="0" hidden="1">'Dem49'!$C$20:$C$162</definedName>
    <definedName name="Z_93EBE921_AE91_11D5_8685_004005726899_.wvu.PrintArea" localSheetId="0" hidden="1">'Dem49'!$A$1:$G$162</definedName>
    <definedName name="Z_93EBE921_AE91_11D5_8685_004005726899_.wvu.PrintTitles" localSheetId="0" hidden="1">'Dem49'!$15:$18</definedName>
    <definedName name="Z_94DA79C1_0FDE_11D5_9579_000021DAEEA2_.wvu.Cols" localSheetId="0" hidden="1">'Dem49'!#REF!</definedName>
    <definedName name="Z_94DA79C1_0FDE_11D5_9579_000021DAEEA2_.wvu.FilterData" localSheetId="0" hidden="1">'Dem49'!$C$20:$C$162</definedName>
    <definedName name="Z_94DA79C1_0FDE_11D5_9579_000021DAEEA2_.wvu.PrintArea" localSheetId="0" hidden="1">'Dem49'!$A$1:$G$162</definedName>
    <definedName name="Z_94DA79C1_0FDE_11D5_9579_000021DAEEA2_.wvu.PrintTitles" localSheetId="0" hidden="1">'Dem49'!$15:$18</definedName>
    <definedName name="Z_A1D4F895_248C_45AC_AB56_DBE99D2594FB_.wvu.FilterData" localSheetId="0" hidden="1">'Dem49'!$A$20:$G$183</definedName>
    <definedName name="Z_A1D4F895_248C_45AC_AB56_DBE99D2594FB_.wvu.PrintArea" localSheetId="0" hidden="1">'Dem49'!$A$1:$G$180</definedName>
    <definedName name="Z_A1D4F895_248C_45AC_AB56_DBE99D2594FB_.wvu.PrintTitles" localSheetId="0" hidden="1">'Dem49'!$15:$18</definedName>
    <definedName name="Z_AB0B25A3_0912_441B_B755_8571BB521299_.wvu.FilterData" localSheetId="0" hidden="1">'Dem49'!$A$20:$G$183</definedName>
    <definedName name="Z_AB0B25A3_0912_441B_B755_8571BB521299_.wvu.PrintArea" localSheetId="0" hidden="1">'Dem49'!$A$1:$G$183</definedName>
    <definedName name="Z_AB0B25A3_0912_441B_B755_8571BB521299_.wvu.PrintTitles" localSheetId="0" hidden="1">'Dem49'!$15:$18</definedName>
    <definedName name="Z_AB0B25A3_0912_441B_B755_8571BB521299_.wvu.Rows" localSheetId="0" hidden="1">'Dem49'!#REF!</definedName>
    <definedName name="Z_B4CB098C_161F_11D5_8064_004005726899_.wvu.FilterData" localSheetId="0" hidden="1">'Dem49'!$C$20:$C$162</definedName>
    <definedName name="Z_B4CB098E_161F_11D5_8064_004005726899_.wvu.FilterData" localSheetId="0" hidden="1">'Dem49'!$C$20:$C$162</definedName>
    <definedName name="Z_C868F8C3_16D7_11D5_A68D_81D6213F5331_.wvu.Cols" localSheetId="0" hidden="1">'Dem49'!#REF!</definedName>
    <definedName name="Z_C868F8C3_16D7_11D5_A68D_81D6213F5331_.wvu.FilterData" localSheetId="0" hidden="1">'Dem49'!$C$20:$C$162</definedName>
    <definedName name="Z_C868F8C3_16D7_11D5_A68D_81D6213F5331_.wvu.PrintArea" localSheetId="0" hidden="1">'Dem49'!$A$1:$G$162</definedName>
    <definedName name="Z_C868F8C3_16D7_11D5_A68D_81D6213F5331_.wvu.PrintTitles" localSheetId="0" hidden="1">'Dem49'!$15:$18</definedName>
    <definedName name="Z_C9005DB3_FAA8_4560_9BCE_49977A5934C6_.wvu.FilterData" localSheetId="0" hidden="1">'Dem49'!$B$20:$G$183</definedName>
    <definedName name="Z_C9005DB3_FAA8_4560_9BCE_49977A5934C6_.wvu.PrintArea" localSheetId="0" hidden="1">'Dem49'!$A$1:$G$183</definedName>
    <definedName name="Z_C9005DB3_FAA8_4560_9BCE_49977A5934C6_.wvu.PrintTitles" localSheetId="0" hidden="1">'Dem49'!$15:$18</definedName>
    <definedName name="Z_C9005DB3_FAA8_4560_9BCE_49977A5934C6_.wvu.Rows" localSheetId="0" hidden="1">'Dem49'!#REF!</definedName>
    <definedName name="Z_E57F7D2B_6C27_407B_9710_2828BB462CF1_.wvu.FilterData" localSheetId="0" hidden="1">'Dem49'!$A$20:$G$183</definedName>
    <definedName name="Z_E57F7D2B_6C27_407B_9710_2828BB462CF1_.wvu.PrintArea" localSheetId="0" hidden="1">'Dem49'!$A$1:$G$183</definedName>
    <definedName name="Z_E57F7D2B_6C27_407B_9710_2828BB462CF1_.wvu.PrintTitles" localSheetId="0" hidden="1">'Dem49'!$15:$18</definedName>
    <definedName name="Z_E57F7D2B_6C27_407B_9710_2828BB462CF1_.wvu.Rows" localSheetId="0" hidden="1">'Dem49'!#REF!</definedName>
    <definedName name="Z_E5DF37BD_125C_11D5_8DC4_D0F5D88B3549_.wvu.Cols" localSheetId="0" hidden="1">'Dem49'!#REF!</definedName>
    <definedName name="Z_E5DF37BD_125C_11D5_8DC4_D0F5D88B3549_.wvu.FilterData" localSheetId="0" hidden="1">'Dem49'!$C$20:$C$162</definedName>
    <definedName name="Z_E5DF37BD_125C_11D5_8DC4_D0F5D88B3549_.wvu.PrintArea" localSheetId="0" hidden="1">'Dem49'!$A$1:$G$162</definedName>
    <definedName name="Z_E5DF37BD_125C_11D5_8DC4_D0F5D88B3549_.wvu.PrintTitles" localSheetId="0" hidden="1">'Dem49'!$15:$18</definedName>
    <definedName name="Z_F8ADACC1_164E_11D6_B603_000021DAEEA2_.wvu.Cols" localSheetId="0" hidden="1">'Dem49'!#REF!</definedName>
    <definedName name="Z_F8ADACC1_164E_11D6_B603_000021DAEEA2_.wvu.FilterData" localSheetId="0" hidden="1">'Dem49'!$C$20:$C$162</definedName>
    <definedName name="Z_F8ADACC1_164E_11D6_B603_000021DAEEA2_.wvu.PrintArea" localSheetId="0" hidden="1">'Dem49'!$A$1:$G$183</definedName>
    <definedName name="Z_F8ADACC1_164E_11D6_B603_000021DAEEA2_.wvu.PrintTitles" localSheetId="0" hidden="1">'Dem49'!$15:$18</definedName>
  </definedNames>
  <calcPr calcId="125725"/>
  <customWorkbookViews>
    <customWorkbookView name="prakash - Personal View" guid="{AB0B25A3-0912-441B-B755-8571BB521299}" mergeInterval="0" personalView="1" maximized="1" xWindow="1" yWindow="1" windowWidth="1024" windowHeight="547" activeSheetId="1"/>
    <customWorkbookView name="aruni - Personal View" guid="{C9005DB3-FAA8-4560-9BCE-49977A5934C6}" mergeInterval="0" personalView="1" maximized="1" xWindow="5" yWindow="342" windowWidth="1010" windowHeight="275" activeSheetId="1"/>
    <customWorkbookView name="jogesh - Personal View" guid="{11785445-139B-4A31-9FC3-9005FC3C3095}" mergeInterval="0" personalView="1" maximized="1" windowWidth="1020" windowHeight="596" activeSheetId="1"/>
    <customWorkbookView name="SILAL BUDGET - Personal View" guid="{A1D4F895-248C-45AC-AB56-DBE99D2594FB}" mergeInterval="0" personalView="1" maximized="1" windowWidth="1020" windowHeight="597" activeSheetId="4"/>
    <customWorkbookView name="sonam - Personal View" guid="{CE6969D3-C4C4-4E74-BA3B-A9142892664E}" mergeInterval="0" personalView="1" maximized="1" windowWidth="1276" windowHeight="547" activeSheetId="1"/>
    <customWorkbookView name="Mahendra - Personal View" guid="{E57F7D2B-6C27-407B-9710-2828BB462CF1}" mergeInterval="0" personalView="1" maximized="1" xWindow="1" yWindow="1" windowWidth="1366" windowHeight="538" activeSheetId="1"/>
  </customWorkbookViews>
</workbook>
</file>

<file path=xl/calcChain.xml><?xml version="1.0" encoding="utf-8"?>
<calcChain xmlns="http://schemas.openxmlformats.org/spreadsheetml/2006/main">
  <c r="G140" i="1"/>
  <c r="G132"/>
  <c r="G76"/>
  <c r="F76"/>
  <c r="E76"/>
  <c r="D76"/>
  <c r="F72"/>
  <c r="E72"/>
  <c r="D72"/>
  <c r="F68"/>
  <c r="E68"/>
  <c r="D68"/>
  <c r="F140"/>
  <c r="E140"/>
  <c r="D140"/>
  <c r="F39"/>
  <c r="F127"/>
  <c r="F114"/>
  <c r="F113"/>
  <c r="F103"/>
  <c r="F109" s="1"/>
  <c r="F93"/>
  <c r="F53"/>
  <c r="F60" s="1"/>
  <c r="F44"/>
  <c r="F43"/>
  <c r="F24"/>
  <c r="F23"/>
  <c r="F136"/>
  <c r="E136"/>
  <c r="D136"/>
  <c r="E132"/>
  <c r="F132"/>
  <c r="D132"/>
  <c r="D23"/>
  <c r="D40" s="1"/>
  <c r="F176"/>
  <c r="F172"/>
  <c r="F168"/>
  <c r="F157"/>
  <c r="F158" s="1"/>
  <c r="F151"/>
  <c r="F152" s="1"/>
  <c r="F145"/>
  <c r="F88"/>
  <c r="E176"/>
  <c r="D176"/>
  <c r="E172"/>
  <c r="D172"/>
  <c r="E168"/>
  <c r="D168"/>
  <c r="E157"/>
  <c r="E158" s="1"/>
  <c r="D157"/>
  <c r="D158" s="1"/>
  <c r="E151"/>
  <c r="E152" s="1"/>
  <c r="D151"/>
  <c r="D152" s="1"/>
  <c r="E145"/>
  <c r="D145"/>
  <c r="F124"/>
  <c r="E124"/>
  <c r="D124"/>
  <c r="E120"/>
  <c r="D120"/>
  <c r="E109"/>
  <c r="D109"/>
  <c r="F99"/>
  <c r="E99"/>
  <c r="D99"/>
  <c r="E88"/>
  <c r="D88"/>
  <c r="F64"/>
  <c r="E64"/>
  <c r="D64"/>
  <c r="E60"/>
  <c r="D60"/>
  <c r="E50"/>
  <c r="D50"/>
  <c r="E40"/>
  <c r="G68" l="1"/>
  <c r="G72"/>
  <c r="D177"/>
  <c r="D178" s="1"/>
  <c r="D179" s="1"/>
  <c r="G145"/>
  <c r="G64"/>
  <c r="G136"/>
  <c r="F177"/>
  <c r="F178" s="1"/>
  <c r="F179" s="1"/>
  <c r="E177"/>
  <c r="E178" s="1"/>
  <c r="E179" s="1"/>
  <c r="E77"/>
  <c r="D77"/>
  <c r="D141"/>
  <c r="E141"/>
  <c r="F141"/>
  <c r="F120"/>
  <c r="F50"/>
  <c r="F40"/>
  <c r="E110"/>
  <c r="F110"/>
  <c r="D110"/>
  <c r="G176"/>
  <c r="G172"/>
  <c r="G157"/>
  <c r="G158" s="1"/>
  <c r="G151"/>
  <c r="G152" s="1"/>
  <c r="G124"/>
  <c r="F77" l="1"/>
  <c r="G141"/>
  <c r="D146"/>
  <c r="D159" s="1"/>
  <c r="D160" s="1"/>
  <c r="F146"/>
  <c r="E146"/>
  <c r="E159" s="1"/>
  <c r="E160" s="1"/>
  <c r="E180" s="1"/>
  <c r="G99"/>
  <c r="G40"/>
  <c r="G109"/>
  <c r="G168"/>
  <c r="G177" s="1"/>
  <c r="G50"/>
  <c r="G120"/>
  <c r="G60"/>
  <c r="G88"/>
  <c r="G77" l="1"/>
  <c r="G178"/>
  <c r="G179" s="1"/>
  <c r="F159"/>
  <c r="F160" s="1"/>
  <c r="F180" s="1"/>
  <c r="G110"/>
  <c r="G146" s="1"/>
  <c r="D180"/>
  <c r="G159" l="1"/>
  <c r="G160" s="1"/>
  <c r="G180" s="1"/>
  <c r="E12" l="1"/>
  <c r="D12" l="1"/>
  <c r="F12" l="1"/>
</calcChain>
</file>

<file path=xl/sharedStrings.xml><?xml version="1.0" encoding="utf-8"?>
<sst xmlns="http://schemas.openxmlformats.org/spreadsheetml/2006/main" count="281" uniqueCount="147">
  <si>
    <t>(a) Capital Account of Agriculture and Allied Activities</t>
  </si>
  <si>
    <t>Capital</t>
  </si>
  <si>
    <t>Voted</t>
  </si>
  <si>
    <t>Major /Sub-Major/Minor/Sub/Detailed Heads</t>
  </si>
  <si>
    <t>Total</t>
  </si>
  <si>
    <t>REVENUE SECTION</t>
  </si>
  <si>
    <t>M.H.</t>
  </si>
  <si>
    <t>Salaries</t>
  </si>
  <si>
    <t>Office Expenses</t>
  </si>
  <si>
    <t>Motor Vehicles</t>
  </si>
  <si>
    <t>Wages</t>
  </si>
  <si>
    <t>Fisheries</t>
  </si>
  <si>
    <t>Direction and Administration</t>
  </si>
  <si>
    <t>Inland Fisheries</t>
  </si>
  <si>
    <t>Trout Fish Seed</t>
  </si>
  <si>
    <t>Carps and Cat Fish Seed Production</t>
  </si>
  <si>
    <t>Conservation of Reverine Fisheries</t>
  </si>
  <si>
    <t>CAPITAL SECTION</t>
  </si>
  <si>
    <t>Capital Outlay on Fisheries</t>
  </si>
  <si>
    <t>II. Details of the estimates and the heads under which this grant will be accounted for:</t>
  </si>
  <si>
    <t>Revenue</t>
  </si>
  <si>
    <t>C - Economic Services (a) Agriculture and Allied Activities</t>
  </si>
  <si>
    <t>C - Capital Accounts of Economic Services</t>
  </si>
  <si>
    <t>(In Thousands of Rupees)</t>
  </si>
  <si>
    <t>Actuals</t>
  </si>
  <si>
    <t>Budget 
Estimate</t>
  </si>
  <si>
    <t>Pradhan Mantri Matsya Sampada Yojana (PMMSY) (Central Share)</t>
  </si>
  <si>
    <t>Gangtok District</t>
  </si>
  <si>
    <t>Pradhan Mantri Matsya Sampada Yojana (PMMSY) (State Share)</t>
  </si>
  <si>
    <t>00.789</t>
  </si>
  <si>
    <t>Special Component Plan for Scheduled Castes</t>
  </si>
  <si>
    <t>00.796</t>
  </si>
  <si>
    <t>Tribal Area Sub-plan</t>
  </si>
  <si>
    <t>Medical Treatment</t>
  </si>
  <si>
    <t>Allowances</t>
  </si>
  <si>
    <t>Leave Travel Concession</t>
  </si>
  <si>
    <t>Training Expenses</t>
  </si>
  <si>
    <t>Domestic Travel Expenses</t>
  </si>
  <si>
    <t>Foreign Travel Expenses</t>
  </si>
  <si>
    <t>Printing and Publications</t>
  </si>
  <si>
    <t>Fuel and Lubricants</t>
  </si>
  <si>
    <t>Professional Services</t>
  </si>
  <si>
    <t>Rent for others</t>
  </si>
  <si>
    <t>Pakyong</t>
  </si>
  <si>
    <t>Soreng</t>
  </si>
  <si>
    <t>2024-25</t>
  </si>
  <si>
    <t>Minor Civil and Electric Worls</t>
  </si>
  <si>
    <t>Repair and Maintenance</t>
  </si>
  <si>
    <t>DEMAND NO. 49</t>
  </si>
  <si>
    <t>FISHERIES</t>
  </si>
  <si>
    <t>Head Office Establishment</t>
  </si>
  <si>
    <t>44.00.01</t>
  </si>
  <si>
    <t>44.00.02</t>
  </si>
  <si>
    <t>44.00.06</t>
  </si>
  <si>
    <t>44.00.07</t>
  </si>
  <si>
    <t>44.00.08</t>
  </si>
  <si>
    <t>44.00.09</t>
  </si>
  <si>
    <t>44.00.11</t>
  </si>
  <si>
    <t>44.00.12</t>
  </si>
  <si>
    <t>44.00.13</t>
  </si>
  <si>
    <t>44.00.16</t>
  </si>
  <si>
    <t>44.00.18</t>
  </si>
  <si>
    <t>44.00.24</t>
  </si>
  <si>
    <t>44.00.27</t>
  </si>
  <si>
    <t>44.00.28</t>
  </si>
  <si>
    <t>44.00.29</t>
  </si>
  <si>
    <t>45.00.01</t>
  </si>
  <si>
    <t>45.00.02</t>
  </si>
  <si>
    <t>45.00.06</t>
  </si>
  <si>
    <t>45.00.07</t>
  </si>
  <si>
    <t>45.00.11</t>
  </si>
  <si>
    <t>45.00.13</t>
  </si>
  <si>
    <t>45.00.24</t>
  </si>
  <si>
    <t>49.00.01</t>
  </si>
  <si>
    <t>49.00.02</t>
  </si>
  <si>
    <t>49.00.06</t>
  </si>
  <si>
    <t>49.00.07</t>
  </si>
  <si>
    <t>49.00.11</t>
  </si>
  <si>
    <t>49.00.13</t>
  </si>
  <si>
    <t>49.00.24</t>
  </si>
  <si>
    <t>70.00.01</t>
  </si>
  <si>
    <t>70.00.02</t>
  </si>
  <si>
    <t>70.00.06</t>
  </si>
  <si>
    <t>70.00.07</t>
  </si>
  <si>
    <t>70.00.11</t>
  </si>
  <si>
    <t>70.00.13</t>
  </si>
  <si>
    <t>70.00.24</t>
  </si>
  <si>
    <t>71.44.01</t>
  </si>
  <si>
    <t>71.44.02</t>
  </si>
  <si>
    <t>71.44.06</t>
  </si>
  <si>
    <t>71.44.07</t>
  </si>
  <si>
    <t>71.44.11</t>
  </si>
  <si>
    <t>71.44.13</t>
  </si>
  <si>
    <t>71.44.24</t>
  </si>
  <si>
    <t>71.50.01</t>
  </si>
  <si>
    <t>71.50.02</t>
  </si>
  <si>
    <t>71.50.06</t>
  </si>
  <si>
    <t>71.50.07</t>
  </si>
  <si>
    <t>71.50.11</t>
  </si>
  <si>
    <t>71.50.13</t>
  </si>
  <si>
    <t>71.50.24</t>
  </si>
  <si>
    <t>72.00.01</t>
  </si>
  <si>
    <t>72.00.02</t>
  </si>
  <si>
    <t>72.00.06</t>
  </si>
  <si>
    <t>72.00.07</t>
  </si>
  <si>
    <t>72.00.11</t>
  </si>
  <si>
    <t>72.00.13</t>
  </si>
  <si>
    <t>72.00.24</t>
  </si>
  <si>
    <t>85.00.81</t>
  </si>
  <si>
    <t>85.00.82</t>
  </si>
  <si>
    <t>44.00.51</t>
  </si>
  <si>
    <t>86.00.49</t>
  </si>
  <si>
    <t>Other Revenue Expenditure</t>
  </si>
  <si>
    <t>44.00.21</t>
  </si>
  <si>
    <t>Materials and Supplies</t>
  </si>
  <si>
    <t>Fish Species Identification</t>
  </si>
  <si>
    <t>73.00.49</t>
  </si>
  <si>
    <t>44.00.71</t>
  </si>
  <si>
    <t>Information, Computer, Telecommunications (ICT) Equipment</t>
  </si>
  <si>
    <t>44.00.49</t>
  </si>
  <si>
    <t>Upgradation of Domestic Fish Market at Lal Bazar, Gangtok</t>
  </si>
  <si>
    <t>60.00.72</t>
  </si>
  <si>
    <t>Buildings and Structures</t>
  </si>
  <si>
    <t>External Water Supply for Fish Farm at Makha</t>
  </si>
  <si>
    <t>Other Capital Expenditure</t>
  </si>
  <si>
    <t>61.00.21</t>
  </si>
  <si>
    <t>Blue Revolution - Integrated Development of
Fisheries</t>
  </si>
  <si>
    <t>Blue Revolution - Integrated Development of 
Fisheries</t>
  </si>
  <si>
    <t>Mukhya Mantri Matsya Uthpadan Yojana
(MMMUY)</t>
  </si>
  <si>
    <t>61.00.60</t>
  </si>
  <si>
    <t>Fish Feed for Government Farms</t>
  </si>
  <si>
    <t xml:space="preserve"> Revised 
Estimate</t>
  </si>
  <si>
    <t>2025-26</t>
  </si>
  <si>
    <t>I. Estimate of the amount required in the year ending 31st March, 2027 to defray the charges in respect of Fisheries</t>
  </si>
  <si>
    <t>2026-27</t>
  </si>
  <si>
    <t>85.90.49</t>
  </si>
  <si>
    <t>85.91.49</t>
  </si>
  <si>
    <t>Vibrant Village Programme under (PMMSY) (State Share)</t>
  </si>
  <si>
    <t>85.92.49</t>
  </si>
  <si>
    <t>62.00.49</t>
  </si>
  <si>
    <t>63.00.49</t>
  </si>
  <si>
    <t>Promoting Angling in Sikkim</t>
  </si>
  <si>
    <t>Emoluments of Chairpersons, Advisors &amp; OSDs</t>
  </si>
  <si>
    <t>64</t>
  </si>
  <si>
    <t>64.00.49</t>
  </si>
  <si>
    <t>Chief Minister's Award for Excellence in Aquaculture</t>
  </si>
  <si>
    <t>Mukhya Mantri Matsya Uthpadan Yojana (MMMUY)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</si>
</sst>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00#"/>
    <numFmt numFmtId="165" formatCode="##"/>
    <numFmt numFmtId="166" formatCode="00000#"/>
    <numFmt numFmtId="167" formatCode="00.00#"/>
    <numFmt numFmtId="168" formatCode="00.###"/>
  </numFmts>
  <fonts count="8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45">
    <xf numFmtId="0" fontId="0" fillId="0" borderId="0" xfId="0"/>
    <xf numFmtId="0" fontId="5" fillId="0" borderId="0" xfId="5" applyFont="1" applyFill="1" applyAlignment="1" applyProtection="1">
      <alignment horizontal="right" vertical="top"/>
    </xf>
    <xf numFmtId="0" fontId="5" fillId="0" borderId="0" xfId="5" applyFont="1" applyFill="1" applyBorder="1" applyAlignment="1" applyProtection="1">
      <alignment vertical="center"/>
    </xf>
    <xf numFmtId="0" fontId="5" fillId="0" borderId="0" xfId="5" applyFont="1" applyFill="1" applyProtection="1"/>
    <xf numFmtId="0" fontId="5" fillId="0" borderId="0" xfId="5" applyFont="1" applyFill="1" applyBorder="1" applyAlignment="1" applyProtection="1">
      <alignment horizontal="right" vertical="top"/>
    </xf>
    <xf numFmtId="0" fontId="4" fillId="0" borderId="0" xfId="5" applyFont="1" applyFill="1" applyAlignment="1" applyProtection="1">
      <alignment horizontal="center" vertical="top"/>
    </xf>
    <xf numFmtId="0" fontId="4" fillId="0" borderId="0" xfId="5" applyFont="1" applyFill="1" applyAlignment="1" applyProtection="1">
      <alignment horizontal="center"/>
    </xf>
    <xf numFmtId="0" fontId="5" fillId="0" borderId="0" xfId="5" applyFont="1" applyFill="1" applyAlignment="1" applyProtection="1">
      <alignment horizontal="right"/>
    </xf>
    <xf numFmtId="0" fontId="5" fillId="0" borderId="0" xfId="5" applyNumberFormat="1" applyFont="1" applyFill="1" applyProtection="1"/>
    <xf numFmtId="0" fontId="5" fillId="0" borderId="0" xfId="5" applyFont="1" applyFill="1" applyAlignment="1" applyProtection="1">
      <alignment vertical="top"/>
    </xf>
    <xf numFmtId="0" fontId="5" fillId="0" borderId="0" xfId="5" applyFont="1" applyFill="1" applyAlignment="1" applyProtection="1">
      <alignment horizontal="left"/>
    </xf>
    <xf numFmtId="0" fontId="4" fillId="0" borderId="0" xfId="4" applyFont="1" applyFill="1" applyAlignment="1" applyProtection="1">
      <alignment horizontal="center" vertical="top" wrapText="1"/>
    </xf>
    <xf numFmtId="0" fontId="5" fillId="0" borderId="0" xfId="4" applyFont="1" applyFill="1" applyAlignment="1" applyProtection="1">
      <alignment vertical="top" wrapText="1"/>
    </xf>
    <xf numFmtId="0" fontId="5" fillId="0" borderId="0" xfId="5" applyNumberFormat="1" applyFont="1" applyFill="1" applyAlignment="1" applyProtection="1">
      <alignment horizontal="right"/>
    </xf>
    <xf numFmtId="0" fontId="5" fillId="0" borderId="0" xfId="5" applyNumberFormat="1" applyFont="1" applyFill="1" applyAlignment="1" applyProtection="1">
      <alignment horizontal="left"/>
    </xf>
    <xf numFmtId="0" fontId="4" fillId="0" borderId="0" xfId="4" applyNumberFormat="1" applyFont="1" applyFill="1" applyAlignment="1" applyProtection="1">
      <alignment horizontal="center" vertical="top" wrapText="1"/>
    </xf>
    <xf numFmtId="0" fontId="5" fillId="0" borderId="0" xfId="4" applyNumberFormat="1" applyFont="1" applyFill="1" applyAlignment="1" applyProtection="1">
      <alignment horizontal="left" vertical="top"/>
    </xf>
    <xf numFmtId="0" fontId="5" fillId="0" borderId="0" xfId="5" applyFont="1" applyFill="1" applyAlignment="1" applyProtection="1">
      <alignment horizontal="center" vertical="top"/>
    </xf>
    <xf numFmtId="0" fontId="5" fillId="0" borderId="0" xfId="5" applyFont="1" applyFill="1" applyAlignment="1" applyProtection="1">
      <alignment horizontal="left" vertical="top"/>
    </xf>
    <xf numFmtId="0" fontId="4" fillId="0" borderId="0" xfId="5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/>
    </xf>
    <xf numFmtId="0" fontId="4" fillId="0" borderId="0" xfId="5" applyNumberFormat="1" applyFont="1" applyFill="1" applyBorder="1" applyAlignment="1" applyProtection="1">
      <alignment horizontal="right"/>
    </xf>
    <xf numFmtId="0" fontId="5" fillId="0" borderId="0" xfId="7" applyFont="1" applyFill="1" applyBorder="1" applyAlignment="1" applyProtection="1">
      <alignment horizontal="left" vertical="top" wrapText="1"/>
    </xf>
    <xf numFmtId="0" fontId="5" fillId="0" borderId="0" xfId="7" applyFont="1" applyFill="1" applyBorder="1" applyAlignment="1" applyProtection="1">
      <alignment horizontal="right" vertical="top" wrapText="1"/>
    </xf>
    <xf numFmtId="0" fontId="5" fillId="0" borderId="1" xfId="6" applyFont="1" applyFill="1" applyBorder="1" applyAlignment="1" applyProtection="1">
      <alignment horizontal="left"/>
    </xf>
    <xf numFmtId="0" fontId="5" fillId="0" borderId="1" xfId="6" applyNumberFormat="1" applyFont="1" applyFill="1" applyBorder="1" applyProtection="1"/>
    <xf numFmtId="0" fontId="7" fillId="0" borderId="1" xfId="6" applyNumberFormat="1" applyFont="1" applyFill="1" applyBorder="1" applyAlignment="1" applyProtection="1">
      <alignment horizontal="right"/>
    </xf>
    <xf numFmtId="0" fontId="5" fillId="0" borderId="0" xfId="7" applyNumberFormat="1" applyFont="1" applyFill="1" applyProtection="1"/>
    <xf numFmtId="0" fontId="4" fillId="0" borderId="0" xfId="5" applyFont="1" applyFill="1" applyAlignment="1" applyProtection="1">
      <alignment horizontal="left" vertical="top" wrapText="1"/>
    </xf>
    <xf numFmtId="0" fontId="4" fillId="0" borderId="0" xfId="4" applyFont="1" applyFill="1" applyAlignment="1" applyProtection="1">
      <alignment horizontal="left" vertical="top" wrapText="1"/>
    </xf>
    <xf numFmtId="43" fontId="5" fillId="0" borderId="2" xfId="1" applyFont="1" applyFill="1" applyBorder="1" applyAlignment="1" applyProtection="1">
      <alignment horizontal="right" wrapText="1"/>
    </xf>
    <xf numFmtId="1" fontId="5" fillId="0" borderId="0" xfId="1" applyNumberFormat="1" applyFont="1" applyFill="1" applyBorder="1" applyAlignment="1" applyProtection="1">
      <alignment horizontal="right" wrapText="1"/>
    </xf>
    <xf numFmtId="1" fontId="5" fillId="0" borderId="0" xfId="5" applyNumberFormat="1" applyFont="1" applyFill="1" applyBorder="1" applyAlignment="1" applyProtection="1">
      <alignment horizontal="right" wrapText="1"/>
    </xf>
    <xf numFmtId="0" fontId="5" fillId="0" borderId="0" xfId="1" applyNumberFormat="1" applyFont="1" applyFill="1" applyBorder="1" applyAlignment="1" applyProtection="1">
      <alignment horizontal="right" wrapText="1"/>
    </xf>
    <xf numFmtId="0" fontId="5" fillId="0" borderId="0" xfId="1" applyNumberFormat="1" applyFont="1" applyFill="1" applyAlignment="1" applyProtection="1">
      <alignment horizontal="right" wrapText="1"/>
    </xf>
    <xf numFmtId="1" fontId="5" fillId="0" borderId="0" xfId="1" applyNumberFormat="1" applyFont="1" applyFill="1" applyAlignment="1" applyProtection="1">
      <alignment horizontal="right" wrapText="1"/>
    </xf>
    <xf numFmtId="0" fontId="4" fillId="0" borderId="0" xfId="4" applyFont="1" applyFill="1" applyBorder="1" applyAlignment="1" applyProtection="1">
      <alignment horizontal="left" vertical="center" wrapText="1"/>
    </xf>
    <xf numFmtId="0" fontId="5" fillId="0" borderId="1" xfId="1" applyNumberFormat="1" applyFont="1" applyFill="1" applyBorder="1" applyAlignment="1" applyProtection="1">
      <alignment horizontal="right" wrapText="1"/>
    </xf>
    <xf numFmtId="43" fontId="5" fillId="0" borderId="0" xfId="1" applyFont="1" applyFill="1" applyBorder="1" applyAlignment="1" applyProtection="1">
      <alignment horizontal="right" wrapText="1"/>
    </xf>
    <xf numFmtId="43" fontId="5" fillId="0" borderId="1" xfId="1" applyFont="1" applyFill="1" applyBorder="1" applyAlignment="1" applyProtection="1">
      <alignment horizontal="right" wrapText="1"/>
    </xf>
    <xf numFmtId="0" fontId="5" fillId="0" borderId="2" xfId="1" applyNumberFormat="1" applyFont="1" applyFill="1" applyBorder="1" applyAlignment="1" applyProtection="1">
      <alignment horizontal="right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5" fillId="0" borderId="0" xfId="4" applyFont="1" applyFill="1" applyBorder="1" applyAlignment="1" applyProtection="1">
      <alignment vertical="top" wrapText="1"/>
    </xf>
    <xf numFmtId="0" fontId="4" fillId="0" borderId="0" xfId="4" applyFont="1" applyFill="1" applyBorder="1" applyAlignment="1" applyProtection="1">
      <alignment horizontal="right" vertical="top" wrapText="1"/>
    </xf>
    <xf numFmtId="0" fontId="4" fillId="0" borderId="0" xfId="4" applyFont="1" applyFill="1" applyBorder="1" applyAlignment="1" applyProtection="1">
      <alignment vertical="top" wrapText="1"/>
    </xf>
    <xf numFmtId="1" fontId="5" fillId="0" borderId="0" xfId="1" applyNumberFormat="1" applyFont="1" applyFill="1" applyAlignment="1" applyProtection="1">
      <alignment wrapText="1"/>
    </xf>
    <xf numFmtId="1" fontId="5" fillId="0" borderId="0" xfId="4" applyNumberFormat="1" applyFont="1" applyFill="1" applyBorder="1" applyAlignment="1" applyProtection="1">
      <alignment wrapText="1"/>
    </xf>
    <xf numFmtId="167" fontId="4" fillId="0" borderId="0" xfId="4" applyNumberFormat="1" applyFont="1" applyFill="1" applyBorder="1" applyAlignment="1" applyProtection="1">
      <alignment horizontal="right" vertical="top" wrapText="1"/>
    </xf>
    <xf numFmtId="1" fontId="5" fillId="0" borderId="0" xfId="1" applyNumberFormat="1" applyFont="1" applyFill="1" applyBorder="1" applyAlignment="1" applyProtection="1">
      <alignment wrapText="1"/>
    </xf>
    <xf numFmtId="165" fontId="5" fillId="0" borderId="0" xfId="4" applyNumberFormat="1" applyFont="1" applyFill="1" applyBorder="1" applyAlignment="1" applyProtection="1">
      <alignment horizontal="right" vertical="top" wrapText="1"/>
    </xf>
    <xf numFmtId="0" fontId="5" fillId="0" borderId="0" xfId="4" applyFont="1" applyFill="1" applyBorder="1" applyAlignment="1" applyProtection="1">
      <alignment horizontal="left" vertical="top" wrapText="1"/>
    </xf>
    <xf numFmtId="0" fontId="5" fillId="0" borderId="0" xfId="4" applyFont="1" applyFill="1" applyBorder="1" applyAlignment="1" applyProtection="1">
      <alignment vertical="center" wrapText="1"/>
    </xf>
    <xf numFmtId="0" fontId="5" fillId="0" borderId="0" xfId="4" applyFont="1" applyFill="1" applyBorder="1" applyAlignment="1" applyProtection="1">
      <alignment horizontal="left" vertical="center" wrapText="1"/>
    </xf>
    <xf numFmtId="1" fontId="5" fillId="0" borderId="0" xfId="4" applyNumberFormat="1" applyFont="1" applyFill="1" applyBorder="1" applyAlignment="1" applyProtection="1">
      <alignment horizontal="right" wrapText="1"/>
    </xf>
    <xf numFmtId="164" fontId="4" fillId="0" borderId="0" xfId="4" applyNumberFormat="1" applyFont="1" applyFill="1" applyBorder="1" applyAlignment="1" applyProtection="1">
      <alignment horizontal="right" vertical="top" wrapText="1"/>
    </xf>
    <xf numFmtId="1" fontId="5" fillId="0" borderId="0" xfId="4" applyNumberFormat="1" applyFont="1" applyFill="1" applyAlignment="1" applyProtection="1">
      <alignment horizontal="right" wrapText="1"/>
    </xf>
    <xf numFmtId="0" fontId="5" fillId="0" borderId="0" xfId="4" applyFont="1" applyFill="1" applyBorder="1" applyAlignment="1" applyProtection="1">
      <alignment horizontal="right" vertical="top" wrapText="1"/>
    </xf>
    <xf numFmtId="0" fontId="5" fillId="0" borderId="1" xfId="4" applyFont="1" applyFill="1" applyBorder="1" applyAlignment="1" applyProtection="1">
      <alignment vertical="center" wrapText="1"/>
    </xf>
    <xf numFmtId="0" fontId="5" fillId="0" borderId="2" xfId="5" applyFont="1" applyFill="1" applyBorder="1" applyAlignment="1" applyProtection="1">
      <alignment vertical="center"/>
    </xf>
    <xf numFmtId="0" fontId="4" fillId="0" borderId="2" xfId="5" applyFont="1" applyFill="1" applyBorder="1" applyAlignment="1" applyProtection="1">
      <alignment horizontal="left" vertical="center" wrapText="1"/>
    </xf>
    <xf numFmtId="0" fontId="4" fillId="0" borderId="0" xfId="4" applyFont="1" applyFill="1" applyAlignment="1" applyProtection="1">
      <alignment horizontal="right" vertical="top" wrapText="1"/>
    </xf>
    <xf numFmtId="49" fontId="5" fillId="0" borderId="0" xfId="3" applyNumberFormat="1" applyFont="1" applyFill="1" applyBorder="1" applyAlignment="1">
      <alignment horizontal="left"/>
    </xf>
    <xf numFmtId="0" fontId="4" fillId="0" borderId="1" xfId="4" applyFont="1" applyFill="1" applyBorder="1" applyAlignment="1" applyProtection="1">
      <alignment horizontal="left" vertical="center" wrapText="1"/>
    </xf>
    <xf numFmtId="0" fontId="4" fillId="0" borderId="2" xfId="5" applyFont="1" applyFill="1" applyBorder="1" applyAlignment="1" applyProtection="1">
      <alignment vertical="center" wrapText="1"/>
    </xf>
    <xf numFmtId="0" fontId="5" fillId="0" borderId="2" xfId="5" applyFont="1" applyFill="1" applyBorder="1" applyAlignment="1" applyProtection="1">
      <alignment horizontal="right" vertical="top"/>
    </xf>
    <xf numFmtId="0" fontId="4" fillId="0" borderId="1" xfId="4" applyFont="1" applyFill="1" applyBorder="1" applyAlignment="1" applyProtection="1">
      <alignment horizontal="right" vertical="top" wrapText="1"/>
    </xf>
    <xf numFmtId="0" fontId="5" fillId="0" borderId="0" xfId="7" applyNumberFormat="1" applyFont="1" applyFill="1" applyBorder="1" applyAlignment="1" applyProtection="1">
      <alignment horizontal="left" vertical="top" wrapText="1"/>
    </xf>
    <xf numFmtId="0" fontId="5" fillId="0" borderId="0" xfId="7" applyNumberFormat="1" applyFont="1" applyFill="1" applyBorder="1" applyAlignment="1" applyProtection="1">
      <alignment horizontal="right" vertical="top" wrapText="1"/>
    </xf>
    <xf numFmtId="49" fontId="4" fillId="0" borderId="0" xfId="7" applyNumberFormat="1" applyFont="1" applyFill="1" applyBorder="1" applyAlignment="1" applyProtection="1">
      <alignment horizontal="right" vertical="top" wrapText="1"/>
    </xf>
    <xf numFmtId="0" fontId="4" fillId="0" borderId="0" xfId="7" applyNumberFormat="1" applyFont="1" applyFill="1" applyBorder="1" applyAlignment="1" applyProtection="1">
      <alignment horizontal="left" vertical="top" wrapText="1"/>
    </xf>
    <xf numFmtId="0" fontId="5" fillId="0" borderId="0" xfId="4" applyNumberFormat="1" applyFont="1" applyFill="1" applyBorder="1" applyAlignment="1" applyProtection="1">
      <alignment horizontal="right" wrapText="1"/>
    </xf>
    <xf numFmtId="0" fontId="5" fillId="0" borderId="0" xfId="4" applyNumberFormat="1" applyFont="1" applyFill="1" applyAlignment="1" applyProtection="1">
      <alignment horizontal="right" wrapText="1"/>
    </xf>
    <xf numFmtId="166" fontId="5" fillId="0" borderId="0" xfId="4" applyNumberFormat="1" applyFont="1" applyFill="1" applyBorder="1" applyAlignment="1" applyProtection="1">
      <alignment horizontal="right" vertical="top" wrapText="1"/>
    </xf>
    <xf numFmtId="0" fontId="5" fillId="0" borderId="0" xfId="9" applyFont="1" applyFill="1" applyBorder="1" applyAlignment="1" applyProtection="1">
      <alignment horizontal="center" vertical="top" wrapText="1"/>
    </xf>
    <xf numFmtId="168" fontId="4" fillId="0" borderId="0" xfId="9" applyNumberFormat="1" applyFont="1" applyFill="1" applyBorder="1" applyAlignment="1" applyProtection="1">
      <alignment horizontal="right" vertical="top" wrapText="1"/>
    </xf>
    <xf numFmtId="0" fontId="4" fillId="0" borderId="0" xfId="9" applyFont="1" applyFill="1" applyBorder="1" applyAlignment="1" applyProtection="1">
      <alignment horizontal="left" vertical="top" wrapText="1"/>
    </xf>
    <xf numFmtId="0" fontId="5" fillId="0" borderId="0" xfId="5" applyFont="1" applyFill="1"/>
    <xf numFmtId="1" fontId="5" fillId="0" borderId="0" xfId="9" applyNumberFormat="1" applyFont="1" applyFill="1" applyBorder="1" applyAlignment="1" applyProtection="1">
      <alignment horizontal="center" wrapText="1"/>
    </xf>
    <xf numFmtId="0" fontId="5" fillId="0" borderId="0" xfId="9" applyFont="1" applyFill="1" applyAlignment="1" applyProtection="1">
      <alignment horizontal="center" vertical="top" wrapText="1"/>
    </xf>
    <xf numFmtId="0" fontId="5" fillId="0" borderId="0" xfId="9" applyFont="1" applyFill="1" applyAlignment="1" applyProtection="1">
      <alignment horizontal="right" vertical="top" wrapText="1"/>
    </xf>
    <xf numFmtId="0" fontId="5" fillId="0" borderId="0" xfId="9" applyFont="1" applyFill="1" applyAlignment="1" applyProtection="1">
      <alignment horizontal="left" vertical="top" wrapText="1"/>
    </xf>
    <xf numFmtId="0" fontId="5" fillId="0" borderId="0" xfId="9" applyFont="1" applyFill="1" applyBorder="1" applyAlignment="1" applyProtection="1">
      <alignment horizontal="right" vertical="top" wrapText="1"/>
    </xf>
    <xf numFmtId="0" fontId="5" fillId="0" borderId="0" xfId="9" applyFont="1" applyFill="1" applyBorder="1" applyAlignment="1" applyProtection="1">
      <alignment horizontal="left" vertical="top" wrapText="1"/>
    </xf>
    <xf numFmtId="0" fontId="5" fillId="0" borderId="0" xfId="5" applyFont="1" applyFill="1" applyBorder="1"/>
    <xf numFmtId="0" fontId="5" fillId="0" borderId="3" xfId="5" applyFont="1" applyFill="1" applyBorder="1"/>
    <xf numFmtId="43" fontId="5" fillId="0" borderId="0" xfId="1" applyFont="1" applyFill="1" applyBorder="1" applyAlignment="1">
      <alignment horizontal="right" wrapText="1"/>
    </xf>
    <xf numFmtId="43" fontId="5" fillId="0" borderId="0" xfId="1" applyFont="1" applyFill="1" applyAlignment="1">
      <alignment horizontal="right" wrapText="1"/>
    </xf>
    <xf numFmtId="43" fontId="5" fillId="0" borderId="2" xfId="1" applyFont="1" applyFill="1" applyBorder="1" applyAlignment="1">
      <alignment horizontal="right" wrapText="1"/>
    </xf>
    <xf numFmtId="0" fontId="5" fillId="0" borderId="1" xfId="4" applyFont="1" applyFill="1" applyBorder="1" applyAlignment="1" applyProtection="1">
      <alignment horizontal="right" vertical="top" wrapText="1"/>
    </xf>
    <xf numFmtId="0" fontId="5" fillId="0" borderId="1" xfId="4" applyFont="1" applyFill="1" applyBorder="1" applyAlignment="1" applyProtection="1">
      <alignment horizontal="left" vertical="top" wrapText="1"/>
    </xf>
    <xf numFmtId="0" fontId="5" fillId="0" borderId="0" xfId="4" applyNumberFormat="1" applyFont="1" applyFill="1" applyBorder="1" applyAlignment="1" applyProtection="1">
      <alignment wrapText="1"/>
    </xf>
    <xf numFmtId="0" fontId="5" fillId="0" borderId="0" xfId="5" applyNumberFormat="1" applyFont="1" applyFill="1" applyBorder="1" applyAlignment="1" applyProtection="1">
      <alignment horizontal="right" wrapText="1"/>
    </xf>
    <xf numFmtId="0" fontId="5" fillId="0" borderId="0" xfId="9" applyNumberFormat="1" applyFont="1" applyFill="1" applyBorder="1" applyAlignment="1" applyProtection="1">
      <alignment horizontal="right" wrapText="1"/>
    </xf>
    <xf numFmtId="0" fontId="5" fillId="0" borderId="0" xfId="5" applyNumberFormat="1" applyFont="1" applyFill="1"/>
    <xf numFmtId="0" fontId="5" fillId="0" borderId="0" xfId="1" applyNumberFormat="1" applyFont="1" applyFill="1" applyBorder="1" applyAlignment="1">
      <alignment horizontal="right" wrapText="1"/>
    </xf>
    <xf numFmtId="0" fontId="5" fillId="0" borderId="2" xfId="1" applyNumberFormat="1" applyFont="1" applyFill="1" applyBorder="1" applyAlignment="1">
      <alignment horizontal="right" wrapText="1"/>
    </xf>
    <xf numFmtId="0" fontId="5" fillId="0" borderId="3" xfId="5" applyNumberFormat="1" applyFont="1" applyFill="1" applyBorder="1"/>
    <xf numFmtId="0" fontId="5" fillId="0" borderId="0" xfId="5" applyNumberFormat="1" applyFont="1" applyFill="1" applyBorder="1"/>
    <xf numFmtId="0" fontId="5" fillId="0" borderId="0" xfId="6" applyNumberFormat="1" applyFont="1" applyFill="1" applyBorder="1" applyAlignment="1" applyProtection="1">
      <alignment vertical="center" wrapText="1"/>
    </xf>
    <xf numFmtId="0" fontId="4" fillId="0" borderId="0" xfId="6" applyFont="1" applyFill="1" applyBorder="1" applyAlignment="1" applyProtection="1">
      <alignment horizontal="left"/>
    </xf>
    <xf numFmtId="0" fontId="5" fillId="0" borderId="0" xfId="7" applyFont="1" applyFill="1" applyBorder="1" applyProtection="1"/>
    <xf numFmtId="0" fontId="5" fillId="0" borderId="0" xfId="6" applyNumberFormat="1" applyFont="1" applyFill="1" applyBorder="1" applyAlignment="1" applyProtection="1">
      <alignment horizontal="right"/>
    </xf>
    <xf numFmtId="0" fontId="5" fillId="0" borderId="1" xfId="7" applyFont="1" applyFill="1" applyBorder="1" applyAlignment="1" applyProtection="1">
      <alignment horizontal="left" vertical="top" wrapText="1"/>
    </xf>
    <xf numFmtId="0" fontId="5" fillId="0" borderId="1" xfId="7" applyFont="1" applyFill="1" applyBorder="1" applyAlignment="1" applyProtection="1">
      <alignment horizontal="right" vertical="top" wrapText="1"/>
    </xf>
    <xf numFmtId="0" fontId="5" fillId="0" borderId="1" xfId="6" applyNumberFormat="1" applyFont="1" applyFill="1" applyBorder="1" applyAlignment="1" applyProtection="1">
      <alignment horizontal="right"/>
    </xf>
    <xf numFmtId="0" fontId="5" fillId="0" borderId="1" xfId="6" applyNumberFormat="1" applyFont="1" applyFill="1" applyBorder="1" applyAlignment="1" applyProtection="1">
      <alignment vertical="center" wrapText="1"/>
    </xf>
    <xf numFmtId="0" fontId="4" fillId="0" borderId="3" xfId="5" applyFont="1" applyFill="1" applyBorder="1" applyAlignment="1" applyProtection="1">
      <alignment vertical="center"/>
    </xf>
    <xf numFmtId="0" fontId="4" fillId="0" borderId="3" xfId="5" applyFont="1" applyFill="1" applyBorder="1" applyAlignment="1" applyProtection="1">
      <alignment horizontal="right" vertical="top"/>
    </xf>
    <xf numFmtId="0" fontId="4" fillId="0" borderId="3" xfId="5" applyFont="1" applyFill="1" applyBorder="1" applyAlignment="1" applyProtection="1">
      <alignment vertical="center" wrapText="1"/>
    </xf>
    <xf numFmtId="0" fontId="4" fillId="0" borderId="3" xfId="1" applyNumberFormat="1" applyFont="1" applyFill="1" applyBorder="1" applyAlignment="1" applyProtection="1">
      <alignment horizontal="right" wrapText="1"/>
    </xf>
    <xf numFmtId="0" fontId="6" fillId="0" borderId="0" xfId="5" applyFont="1" applyFill="1" applyBorder="1" applyAlignment="1" applyProtection="1">
      <alignment vertical="center"/>
    </xf>
    <xf numFmtId="0" fontId="6" fillId="0" borderId="0" xfId="5" applyFont="1" applyFill="1" applyBorder="1" applyAlignment="1" applyProtection="1">
      <alignment horizontal="right" vertical="top"/>
    </xf>
    <xf numFmtId="0" fontId="6" fillId="0" borderId="0" xfId="5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right" wrapText="1"/>
    </xf>
    <xf numFmtId="0" fontId="6" fillId="0" borderId="0" xfId="5" applyFont="1" applyFill="1" applyBorder="1" applyProtection="1"/>
    <xf numFmtId="165" fontId="5" fillId="0" borderId="1" xfId="4" applyNumberFormat="1" applyFont="1" applyFill="1" applyBorder="1" applyAlignment="1" applyProtection="1">
      <alignment horizontal="right" vertical="top" wrapText="1"/>
    </xf>
    <xf numFmtId="0" fontId="5" fillId="0" borderId="1" xfId="4" applyFont="1" applyFill="1" applyBorder="1" applyAlignment="1" applyProtection="1">
      <alignment horizontal="left" vertical="center" wrapText="1"/>
    </xf>
    <xf numFmtId="0" fontId="4" fillId="0" borderId="0" xfId="5" applyFont="1" applyFill="1" applyBorder="1" applyAlignment="1" applyProtection="1">
      <alignment vertical="center"/>
    </xf>
    <xf numFmtId="0" fontId="4" fillId="0" borderId="0" xfId="5" applyFont="1" applyFill="1" applyBorder="1" applyAlignment="1" applyProtection="1">
      <alignment horizontal="right" vertical="top"/>
    </xf>
    <xf numFmtId="0" fontId="4" fillId="0" borderId="0" xfId="5" applyFont="1" applyFill="1" applyBorder="1" applyAlignment="1" applyProtection="1">
      <alignment vertical="center" wrapText="1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0" xfId="5" applyFont="1" applyFill="1" applyBorder="1" applyAlignment="1" applyProtection="1">
      <alignment horizontal="left" vertical="center" wrapText="1"/>
    </xf>
    <xf numFmtId="49" fontId="5" fillId="0" borderId="0" xfId="7" applyNumberFormat="1" applyFont="1" applyFill="1" applyBorder="1" applyAlignment="1" applyProtection="1">
      <alignment horizontal="right" vertical="top" wrapText="1"/>
    </xf>
    <xf numFmtId="0" fontId="5" fillId="0" borderId="0" xfId="7" applyFont="1" applyFill="1" applyBorder="1" applyAlignment="1" applyProtection="1">
      <alignment vertical="top"/>
    </xf>
    <xf numFmtId="0" fontId="5" fillId="0" borderId="0" xfId="7" applyNumberFormat="1" applyFont="1" applyFill="1" applyBorder="1" applyProtection="1"/>
    <xf numFmtId="0" fontId="6" fillId="0" borderId="3" xfId="1" applyNumberFormat="1" applyFont="1" applyFill="1" applyBorder="1" applyAlignment="1" applyProtection="1">
      <alignment horizontal="right" wrapText="1"/>
    </xf>
    <xf numFmtId="0" fontId="5" fillId="0" borderId="0" xfId="7" applyFont="1" applyFill="1" applyBorder="1" applyAlignment="1" applyProtection="1">
      <alignment horizontal="left"/>
    </xf>
    <xf numFmtId="0" fontId="5" fillId="0" borderId="0" xfId="7" applyNumberFormat="1" applyFont="1" applyFill="1" applyBorder="1" applyAlignment="1" applyProtection="1">
      <alignment horizontal="left"/>
    </xf>
    <xf numFmtId="0" fontId="5" fillId="0" borderId="3" xfId="7" applyFont="1" applyFill="1" applyBorder="1" applyAlignment="1" applyProtection="1">
      <alignment horizontal="left" vertical="top" wrapText="1"/>
    </xf>
    <xf numFmtId="0" fontId="5" fillId="0" borderId="3" xfId="7" applyFont="1" applyFill="1" applyBorder="1" applyAlignment="1" applyProtection="1">
      <alignment vertical="top"/>
    </xf>
    <xf numFmtId="0" fontId="5" fillId="0" borderId="3" xfId="6" applyFont="1" applyFill="1" applyBorder="1" applyAlignment="1" applyProtection="1"/>
    <xf numFmtId="0" fontId="5" fillId="0" borderId="3" xfId="6" applyNumberFormat="1" applyFont="1" applyFill="1" applyBorder="1" applyAlignment="1" applyProtection="1">
      <alignment horizontal="right"/>
    </xf>
    <xf numFmtId="0" fontId="5" fillId="0" borderId="3" xfId="6" applyNumberFormat="1" applyFont="1" applyFill="1" applyBorder="1" applyAlignment="1" applyProtection="1">
      <alignment horizontal="right" vertical="top" wrapText="1"/>
    </xf>
    <xf numFmtId="0" fontId="5" fillId="0" borderId="0" xfId="6" applyFont="1" applyFill="1" applyBorder="1" applyAlignment="1" applyProtection="1"/>
    <xf numFmtId="0" fontId="1" fillId="0" borderId="0" xfId="0" applyFont="1" applyFill="1" applyAlignment="1"/>
    <xf numFmtId="0" fontId="5" fillId="0" borderId="0" xfId="6" applyNumberFormat="1" applyFont="1" applyFill="1" applyBorder="1" applyAlignment="1" applyProtection="1">
      <alignment horizontal="right" vertical="center"/>
    </xf>
    <xf numFmtId="0" fontId="5" fillId="0" borderId="1" xfId="4" applyFont="1" applyFill="1" applyBorder="1" applyAlignment="1" applyProtection="1">
      <alignment vertical="top" wrapText="1"/>
    </xf>
    <xf numFmtId="166" fontId="5" fillId="0" borderId="1" xfId="4" applyNumberFormat="1" applyFont="1" applyFill="1" applyBorder="1" applyAlignment="1" applyProtection="1">
      <alignment horizontal="right" vertical="top" wrapText="1"/>
    </xf>
    <xf numFmtId="0" fontId="5" fillId="0" borderId="1" xfId="9" applyFont="1" applyFill="1" applyBorder="1" applyAlignment="1" applyProtection="1">
      <alignment horizontal="center" vertical="top" wrapText="1"/>
    </xf>
    <xf numFmtId="0" fontId="5" fillId="0" borderId="1" xfId="9" applyFont="1" applyFill="1" applyBorder="1" applyAlignment="1" applyProtection="1">
      <alignment horizontal="right" vertical="top" wrapText="1"/>
    </xf>
    <xf numFmtId="0" fontId="5" fillId="0" borderId="1" xfId="9" applyFont="1" applyFill="1" applyBorder="1" applyAlignment="1" applyProtection="1">
      <alignment horizontal="left" vertical="top" wrapText="1"/>
    </xf>
    <xf numFmtId="0" fontId="5" fillId="0" borderId="0" xfId="7" applyFont="1" applyFill="1" applyAlignment="1" applyProtection="1">
      <alignment horizontal="right" vertical="top"/>
    </xf>
    <xf numFmtId="0" fontId="5" fillId="0" borderId="3" xfId="6" applyNumberFormat="1" applyFont="1" applyFill="1" applyBorder="1" applyAlignment="1" applyProtection="1">
      <alignment horizontal="right" vertical="top" wrapText="1"/>
    </xf>
    <xf numFmtId="0" fontId="5" fillId="0" borderId="0" xfId="5" applyFont="1" applyFill="1" applyBorder="1" applyProtection="1"/>
    <xf numFmtId="0" fontId="4" fillId="0" borderId="0" xfId="5" applyFont="1" applyFill="1" applyBorder="1" applyProtection="1"/>
  </cellXfs>
  <cellStyles count="10">
    <cellStyle name="Comma" xfId="1" builtinId="3"/>
    <cellStyle name="Comma 10" xfId="2"/>
    <cellStyle name="Normal" xfId="0" builtinId="0"/>
    <cellStyle name="Normal 2" xfId="8"/>
    <cellStyle name="Normal_budget 2004-05_2.6.04" xfId="3"/>
    <cellStyle name="Normal_budget 2004-05_27.5.04" xfId="4"/>
    <cellStyle name="Normal_budget 2004-05_27.5.04 2" xfId="9"/>
    <cellStyle name="Normal_BUDGET FOR  03-04" xfId="5"/>
    <cellStyle name="Normal_BUDGET-2000" xfId="6"/>
    <cellStyle name="Normal_budgetDocNIC02-03" xfId="7"/>
  </cellStyles>
  <dxfs count="0"/>
  <tableStyles count="0" defaultTableStyle="TableStyleMedium9" defaultPivotStyle="PivotStyleLight16"/>
  <colors>
    <mruColors>
      <color rgb="FF336699"/>
      <color rgb="FFFF0066"/>
      <color rgb="FFFFCCFF"/>
      <color rgb="FFFF00FF"/>
      <color rgb="FFFF66FF"/>
      <color rgb="FF0066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205825</xdr:colOff>
      <xdr:row>220</xdr:row>
      <xdr:rowOff>111459</xdr:rowOff>
    </xdr:from>
    <xdr:to>
      <xdr:col>10</xdr:col>
      <xdr:colOff>282902</xdr:colOff>
      <xdr:row>224</xdr:row>
      <xdr:rowOff>31632</xdr:rowOff>
    </xdr:to>
    <xdr:sp macro="" textlink="">
      <xdr:nvSpPr>
        <xdr:cNvPr id="2686" name="Text Box 44" hidden="1">
          <a:extLst>
            <a:ext uri="{FF2B5EF4-FFF2-40B4-BE49-F238E27FC236}">
              <a16:creationId xmlns:a16="http://schemas.microsoft.com/office/drawing/2014/main" xmlns="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7591425" y="36947475"/>
          <a:ext cx="1219200" cy="4381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8</xdr:col>
      <xdr:colOff>205825</xdr:colOff>
      <xdr:row>239</xdr:row>
      <xdr:rowOff>17824</xdr:rowOff>
    </xdr:from>
    <xdr:to>
      <xdr:col>10</xdr:col>
      <xdr:colOff>282902</xdr:colOff>
      <xdr:row>243</xdr:row>
      <xdr:rowOff>2509</xdr:rowOff>
    </xdr:to>
    <xdr:sp macro="" textlink="">
      <xdr:nvSpPr>
        <xdr:cNvPr id="2687" name="Text Box 46" hidden="1">
          <a:extLst>
            <a:ext uri="{FF2B5EF4-FFF2-40B4-BE49-F238E27FC236}">
              <a16:creationId xmlns:a16="http://schemas.microsoft.com/office/drawing/2014/main" xmlns="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7591425" y="39538275"/>
          <a:ext cx="1219200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256397</xdr:colOff>
      <xdr:row>31</xdr:row>
      <xdr:rowOff>14984</xdr:rowOff>
    </xdr:from>
    <xdr:to>
      <xdr:col>12</xdr:col>
      <xdr:colOff>500064</xdr:colOff>
      <xdr:row>34</xdr:row>
      <xdr:rowOff>175591</xdr:rowOff>
    </xdr:to>
    <xdr:sp macro="" textlink="">
      <xdr:nvSpPr>
        <xdr:cNvPr id="2688" name="Text Box 81" hidden="1">
          <a:extLst>
            <a:ext uri="{FF2B5EF4-FFF2-40B4-BE49-F238E27FC236}">
              <a16:creationId xmlns:a16="http://schemas.microsoft.com/office/drawing/2014/main" xmlns="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8782050" y="5562600"/>
          <a:ext cx="1457325" cy="8191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256397</xdr:colOff>
      <xdr:row>42</xdr:row>
      <xdr:rowOff>33130</xdr:rowOff>
    </xdr:from>
    <xdr:to>
      <xdr:col>12</xdr:col>
      <xdr:colOff>500064</xdr:colOff>
      <xdr:row>44</xdr:row>
      <xdr:rowOff>136738</xdr:rowOff>
    </xdr:to>
    <xdr:sp macro="" textlink="">
      <xdr:nvSpPr>
        <xdr:cNvPr id="2689" name="Text Box 83" hidden="1">
          <a:extLst>
            <a:ext uri="{FF2B5EF4-FFF2-40B4-BE49-F238E27FC236}">
              <a16:creationId xmlns:a16="http://schemas.microsoft.com/office/drawing/2014/main" xmlns="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8782050" y="7820025"/>
          <a:ext cx="1457325" cy="4762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256397</xdr:colOff>
      <xdr:row>61</xdr:row>
      <xdr:rowOff>132672</xdr:rowOff>
    </xdr:from>
    <xdr:to>
      <xdr:col>12</xdr:col>
      <xdr:colOff>500064</xdr:colOff>
      <xdr:row>64</xdr:row>
      <xdr:rowOff>105483</xdr:rowOff>
    </xdr:to>
    <xdr:sp macro="" textlink="">
      <xdr:nvSpPr>
        <xdr:cNvPr id="2690" name="Text Box 85" hidden="1">
          <a:extLst>
            <a:ext uri="{FF2B5EF4-FFF2-40B4-BE49-F238E27FC236}">
              <a16:creationId xmlns:a16="http://schemas.microsoft.com/office/drawing/2014/main" xmlns="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8782050" y="11344275"/>
          <a:ext cx="1457325" cy="419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256397</xdr:colOff>
      <xdr:row>71</xdr:row>
      <xdr:rowOff>120623</xdr:rowOff>
    </xdr:from>
    <xdr:to>
      <xdr:col>12</xdr:col>
      <xdr:colOff>500064</xdr:colOff>
      <xdr:row>77</xdr:row>
      <xdr:rowOff>42797</xdr:rowOff>
    </xdr:to>
    <xdr:sp macro="" textlink="">
      <xdr:nvSpPr>
        <xdr:cNvPr id="2691" name="Text Box 86" hidden="1">
          <a:extLst>
            <a:ext uri="{FF2B5EF4-FFF2-40B4-BE49-F238E27FC236}">
              <a16:creationId xmlns:a16="http://schemas.microsoft.com/office/drawing/2014/main" xmlns="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8782050" y="12906375"/>
          <a:ext cx="1457325" cy="9620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256397</xdr:colOff>
      <xdr:row>93</xdr:row>
      <xdr:rowOff>154955</xdr:rowOff>
    </xdr:from>
    <xdr:to>
      <xdr:col>12</xdr:col>
      <xdr:colOff>500064</xdr:colOff>
      <xdr:row>97</xdr:row>
      <xdr:rowOff>144662</xdr:rowOff>
    </xdr:to>
    <xdr:sp macro="" textlink="">
      <xdr:nvSpPr>
        <xdr:cNvPr id="2692" name="Text Box 88" hidden="1">
          <a:extLst>
            <a:ext uri="{FF2B5EF4-FFF2-40B4-BE49-F238E27FC236}">
              <a16:creationId xmlns:a16="http://schemas.microsoft.com/office/drawing/2014/main" xmlns="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8782050" y="16459200"/>
          <a:ext cx="1457325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256397</xdr:colOff>
      <xdr:row>103</xdr:row>
      <xdr:rowOff>75850</xdr:rowOff>
    </xdr:from>
    <xdr:to>
      <xdr:col>12</xdr:col>
      <xdr:colOff>500064</xdr:colOff>
      <xdr:row>108</xdr:row>
      <xdr:rowOff>74662</xdr:rowOff>
    </xdr:to>
    <xdr:sp macro="" textlink="">
      <xdr:nvSpPr>
        <xdr:cNvPr id="2693" name="Text Box 89" hidden="1">
          <a:extLst>
            <a:ext uri="{FF2B5EF4-FFF2-40B4-BE49-F238E27FC236}">
              <a16:creationId xmlns:a16="http://schemas.microsoft.com/office/drawing/2014/main" xmlns="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8782050" y="18049875"/>
          <a:ext cx="1457325" cy="7239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256397</xdr:colOff>
      <xdr:row>142</xdr:row>
      <xdr:rowOff>186802</xdr:rowOff>
    </xdr:from>
    <xdr:to>
      <xdr:col>12</xdr:col>
      <xdr:colOff>500064</xdr:colOff>
      <xdr:row>146</xdr:row>
      <xdr:rowOff>140604</xdr:rowOff>
    </xdr:to>
    <xdr:sp macro="" textlink="">
      <xdr:nvSpPr>
        <xdr:cNvPr id="2694" name="Text Box 90" hidden="1">
          <a:extLst>
            <a:ext uri="{FF2B5EF4-FFF2-40B4-BE49-F238E27FC236}">
              <a16:creationId xmlns:a16="http://schemas.microsoft.com/office/drawing/2014/main" xmlns="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8782050" y="24441150"/>
          <a:ext cx="1457325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256397</xdr:colOff>
      <xdr:row>150</xdr:row>
      <xdr:rowOff>87632</xdr:rowOff>
    </xdr:from>
    <xdr:to>
      <xdr:col>12</xdr:col>
      <xdr:colOff>500064</xdr:colOff>
      <xdr:row>154</xdr:row>
      <xdr:rowOff>129949</xdr:rowOff>
    </xdr:to>
    <xdr:sp macro="" textlink="">
      <xdr:nvSpPr>
        <xdr:cNvPr id="2695" name="Text Box 91" hidden="1">
          <a:extLst>
            <a:ext uri="{FF2B5EF4-FFF2-40B4-BE49-F238E27FC236}">
              <a16:creationId xmlns:a16="http://schemas.microsoft.com/office/drawing/2014/main" xmlns="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8782050" y="25746075"/>
          <a:ext cx="1457325" cy="5810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10</xdr:col>
      <xdr:colOff>256397</xdr:colOff>
      <xdr:row>155</xdr:row>
      <xdr:rowOff>216277</xdr:rowOff>
    </xdr:from>
    <xdr:to>
      <xdr:col>12</xdr:col>
      <xdr:colOff>500064</xdr:colOff>
      <xdr:row>158</xdr:row>
      <xdr:rowOff>13805</xdr:rowOff>
    </xdr:to>
    <xdr:sp macro="" textlink="">
      <xdr:nvSpPr>
        <xdr:cNvPr id="2696" name="Text Box 92" hidden="1">
          <a:extLst>
            <a:ext uri="{FF2B5EF4-FFF2-40B4-BE49-F238E27FC236}">
              <a16:creationId xmlns:a16="http://schemas.microsoft.com/office/drawing/2014/main" xmlns="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8782050" y="26660475"/>
          <a:ext cx="1457325" cy="6096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546</xdr:row>
      <xdr:rowOff>165034</xdr:rowOff>
    </xdr:from>
    <xdr:to>
      <xdr:col>7</xdr:col>
      <xdr:colOff>262694</xdr:colOff>
      <xdr:row>553</xdr:row>
      <xdr:rowOff>90495</xdr:rowOff>
    </xdr:to>
    <xdr:sp macro="" textlink="">
      <xdr:nvSpPr>
        <xdr:cNvPr id="2697" name="Text Box 177" hidden="1">
          <a:extLst>
            <a:ext uri="{FF2B5EF4-FFF2-40B4-BE49-F238E27FC236}">
              <a16:creationId xmlns:a16="http://schemas.microsoft.com/office/drawing/2014/main" xmlns="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5819775" y="78752700"/>
          <a:ext cx="1171575" cy="10477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7</xdr:col>
      <xdr:colOff>234119</xdr:colOff>
      <xdr:row>546</xdr:row>
      <xdr:rowOff>165034</xdr:rowOff>
    </xdr:from>
    <xdr:to>
      <xdr:col>9</xdr:col>
      <xdr:colOff>234187</xdr:colOff>
      <xdr:row>553</xdr:row>
      <xdr:rowOff>90495</xdr:rowOff>
    </xdr:to>
    <xdr:sp macro="" textlink="">
      <xdr:nvSpPr>
        <xdr:cNvPr id="2698" name="Text Box 179" hidden="1">
          <a:extLst>
            <a:ext uri="{FF2B5EF4-FFF2-40B4-BE49-F238E27FC236}">
              <a16:creationId xmlns:a16="http://schemas.microsoft.com/office/drawing/2014/main" xmlns="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6962775" y="78752700"/>
          <a:ext cx="1200150" cy="10477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196581</xdr:colOff>
      <xdr:row>546</xdr:row>
      <xdr:rowOff>165034</xdr:rowOff>
    </xdr:from>
    <xdr:to>
      <xdr:col>11</xdr:col>
      <xdr:colOff>343858</xdr:colOff>
      <xdr:row>553</xdr:row>
      <xdr:rowOff>90495</xdr:rowOff>
    </xdr:to>
    <xdr:sp macro="" textlink="">
      <xdr:nvSpPr>
        <xdr:cNvPr id="2699" name="Text Box 180" hidden="1">
          <a:extLst>
            <a:ext uri="{FF2B5EF4-FFF2-40B4-BE49-F238E27FC236}">
              <a16:creationId xmlns:a16="http://schemas.microsoft.com/office/drawing/2014/main" xmlns="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8143875" y="78752700"/>
          <a:ext cx="1400175" cy="10477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196581</xdr:colOff>
      <xdr:row>551</xdr:row>
      <xdr:rowOff>42070</xdr:rowOff>
    </xdr:from>
    <xdr:to>
      <xdr:col>11</xdr:col>
      <xdr:colOff>427843</xdr:colOff>
      <xdr:row>551</xdr:row>
      <xdr:rowOff>42070</xdr:rowOff>
    </xdr:to>
    <xdr:sp macro="" textlink="">
      <xdr:nvSpPr>
        <xdr:cNvPr id="2700" name="Text Box 181" hidden="1">
          <a:extLst>
            <a:ext uri="{FF2B5EF4-FFF2-40B4-BE49-F238E27FC236}">
              <a16:creationId xmlns:a16="http://schemas.microsoft.com/office/drawing/2014/main" xmlns="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8143875" y="79505175"/>
          <a:ext cx="1438275" cy="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571</xdr:row>
      <xdr:rowOff>106418</xdr:rowOff>
    </xdr:from>
    <xdr:to>
      <xdr:col>7</xdr:col>
      <xdr:colOff>262694</xdr:colOff>
      <xdr:row>578</xdr:row>
      <xdr:rowOff>82516</xdr:rowOff>
    </xdr:to>
    <xdr:sp macro="" textlink="">
      <xdr:nvSpPr>
        <xdr:cNvPr id="2701" name="Text Box 182" hidden="1">
          <a:extLst>
            <a:ext uri="{FF2B5EF4-FFF2-40B4-BE49-F238E27FC236}">
              <a16:creationId xmlns:a16="http://schemas.microsoft.com/office/drawing/2014/main" xmlns="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5819775" y="82305525"/>
          <a:ext cx="1171575" cy="12096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7</xdr:col>
      <xdr:colOff>234119</xdr:colOff>
      <xdr:row>571</xdr:row>
      <xdr:rowOff>106418</xdr:rowOff>
    </xdr:from>
    <xdr:to>
      <xdr:col>9</xdr:col>
      <xdr:colOff>234187</xdr:colOff>
      <xdr:row>578</xdr:row>
      <xdr:rowOff>82516</xdr:rowOff>
    </xdr:to>
    <xdr:sp macro="" textlink="">
      <xdr:nvSpPr>
        <xdr:cNvPr id="2702" name="Text Box 183" hidden="1">
          <a:extLst>
            <a:ext uri="{FF2B5EF4-FFF2-40B4-BE49-F238E27FC236}">
              <a16:creationId xmlns:a16="http://schemas.microsoft.com/office/drawing/2014/main" xmlns="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6962775" y="82305525"/>
          <a:ext cx="1200150" cy="12096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196581</xdr:colOff>
      <xdr:row>571</xdr:row>
      <xdr:rowOff>106418</xdr:rowOff>
    </xdr:from>
    <xdr:to>
      <xdr:col>11</xdr:col>
      <xdr:colOff>343858</xdr:colOff>
      <xdr:row>578</xdr:row>
      <xdr:rowOff>82516</xdr:rowOff>
    </xdr:to>
    <xdr:sp macro="" textlink="">
      <xdr:nvSpPr>
        <xdr:cNvPr id="2703" name="Text Box 184" hidden="1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8143875" y="82305525"/>
          <a:ext cx="1400175" cy="12096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579</xdr:row>
      <xdr:rowOff>98613</xdr:rowOff>
    </xdr:from>
    <xdr:to>
      <xdr:col>7</xdr:col>
      <xdr:colOff>262694</xdr:colOff>
      <xdr:row>589</xdr:row>
      <xdr:rowOff>49440</xdr:rowOff>
    </xdr:to>
    <xdr:sp macro="" textlink="">
      <xdr:nvSpPr>
        <xdr:cNvPr id="2704" name="Text Box 185" hidden="1">
          <a:extLst>
            <a:ext uri="{FF2B5EF4-FFF2-40B4-BE49-F238E27FC236}">
              <a16:creationId xmlns:a16="http://schemas.microsoft.com/office/drawing/2014/main" xmlns="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5819775" y="83696175"/>
          <a:ext cx="1171575" cy="14192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7</xdr:col>
      <xdr:colOff>234119</xdr:colOff>
      <xdr:row>579</xdr:row>
      <xdr:rowOff>98613</xdr:rowOff>
    </xdr:from>
    <xdr:to>
      <xdr:col>9</xdr:col>
      <xdr:colOff>234187</xdr:colOff>
      <xdr:row>589</xdr:row>
      <xdr:rowOff>49440</xdr:rowOff>
    </xdr:to>
    <xdr:sp macro="" textlink="">
      <xdr:nvSpPr>
        <xdr:cNvPr id="2705" name="Text Box 186" hidden="1">
          <a:extLst>
            <a:ext uri="{FF2B5EF4-FFF2-40B4-BE49-F238E27FC236}">
              <a16:creationId xmlns:a16="http://schemas.microsoft.com/office/drawing/2014/main" xmlns="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6962775" y="83696175"/>
          <a:ext cx="1200150" cy="14192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196581</xdr:colOff>
      <xdr:row>579</xdr:row>
      <xdr:rowOff>98613</xdr:rowOff>
    </xdr:from>
    <xdr:to>
      <xdr:col>11</xdr:col>
      <xdr:colOff>427843</xdr:colOff>
      <xdr:row>589</xdr:row>
      <xdr:rowOff>49440</xdr:rowOff>
    </xdr:to>
    <xdr:sp macro="" textlink="">
      <xdr:nvSpPr>
        <xdr:cNvPr id="2706" name="Text Box 187" hidden="1">
          <a:extLst>
            <a:ext uri="{FF2B5EF4-FFF2-40B4-BE49-F238E27FC236}">
              <a16:creationId xmlns:a16="http://schemas.microsoft.com/office/drawing/2014/main" xmlns="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8143875" y="83696175"/>
          <a:ext cx="1438275" cy="14192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598</xdr:row>
      <xdr:rowOff>78947</xdr:rowOff>
    </xdr:from>
    <xdr:to>
      <xdr:col>7</xdr:col>
      <xdr:colOff>262694</xdr:colOff>
      <xdr:row>602</xdr:row>
      <xdr:rowOff>28425</xdr:rowOff>
    </xdr:to>
    <xdr:sp macro="" textlink="">
      <xdr:nvSpPr>
        <xdr:cNvPr id="2707" name="Text Box 188" hidden="1">
          <a:extLst>
            <a:ext uri="{FF2B5EF4-FFF2-40B4-BE49-F238E27FC236}">
              <a16:creationId xmlns:a16="http://schemas.microsoft.com/office/drawing/2014/main" xmlns="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5819775" y="86306025"/>
          <a:ext cx="1171575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7</xdr:col>
      <xdr:colOff>234119</xdr:colOff>
      <xdr:row>598</xdr:row>
      <xdr:rowOff>78947</xdr:rowOff>
    </xdr:from>
    <xdr:to>
      <xdr:col>9</xdr:col>
      <xdr:colOff>234187</xdr:colOff>
      <xdr:row>602</xdr:row>
      <xdr:rowOff>28425</xdr:rowOff>
    </xdr:to>
    <xdr:sp macro="" textlink="">
      <xdr:nvSpPr>
        <xdr:cNvPr id="2708" name="Text Box 189" hidden="1">
          <a:extLst>
            <a:ext uri="{FF2B5EF4-FFF2-40B4-BE49-F238E27FC236}">
              <a16:creationId xmlns:a16="http://schemas.microsoft.com/office/drawing/2014/main" xmlns="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6962775" y="86306025"/>
          <a:ext cx="1200150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9</xdr:col>
      <xdr:colOff>196581</xdr:colOff>
      <xdr:row>598</xdr:row>
      <xdr:rowOff>78947</xdr:rowOff>
    </xdr:from>
    <xdr:to>
      <xdr:col>11</xdr:col>
      <xdr:colOff>343858</xdr:colOff>
      <xdr:row>602</xdr:row>
      <xdr:rowOff>28425</xdr:rowOff>
    </xdr:to>
    <xdr:sp macro="" textlink="">
      <xdr:nvSpPr>
        <xdr:cNvPr id="2709" name="Text Box 190" hidden="1">
          <a:extLst>
            <a:ext uri="{FF2B5EF4-FFF2-40B4-BE49-F238E27FC236}">
              <a16:creationId xmlns:a16="http://schemas.microsoft.com/office/drawing/2014/main" xmlns="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8143875" y="86306025"/>
          <a:ext cx="1400175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21</xdr:row>
      <xdr:rowOff>142875</xdr:rowOff>
    </xdr:from>
    <xdr:to>
      <xdr:col>7</xdr:col>
      <xdr:colOff>346938</xdr:colOff>
      <xdr:row>25</xdr:row>
      <xdr:rowOff>47369</xdr:rowOff>
    </xdr:to>
    <xdr:sp macro="" textlink="">
      <xdr:nvSpPr>
        <xdr:cNvPr id="2710" name="Text Box 267" hidden="1">
          <a:extLst>
            <a:ext uri="{FF2B5EF4-FFF2-40B4-BE49-F238E27FC236}">
              <a16:creationId xmlns:a16="http://schemas.microsoft.com/office/drawing/2014/main" xmlns="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5819775" y="3657600"/>
          <a:ext cx="1266825" cy="7048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31</xdr:row>
      <xdr:rowOff>14984</xdr:rowOff>
    </xdr:from>
    <xdr:to>
      <xdr:col>7</xdr:col>
      <xdr:colOff>346938</xdr:colOff>
      <xdr:row>34</xdr:row>
      <xdr:rowOff>175591</xdr:rowOff>
    </xdr:to>
    <xdr:sp macro="" textlink="">
      <xdr:nvSpPr>
        <xdr:cNvPr id="2711" name="Text Box 268" hidden="1">
          <a:extLst>
            <a:ext uri="{FF2B5EF4-FFF2-40B4-BE49-F238E27FC236}">
              <a16:creationId xmlns:a16="http://schemas.microsoft.com/office/drawing/2014/main" xmlns="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5819775" y="5562600"/>
          <a:ext cx="1266825" cy="8191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38</xdr:row>
      <xdr:rowOff>70478</xdr:rowOff>
    </xdr:from>
    <xdr:to>
      <xdr:col>7</xdr:col>
      <xdr:colOff>346938</xdr:colOff>
      <xdr:row>42</xdr:row>
      <xdr:rowOff>33130</xdr:rowOff>
    </xdr:to>
    <xdr:sp macro="" textlink="">
      <xdr:nvSpPr>
        <xdr:cNvPr id="2712" name="Text Box 269" hidden="1">
          <a:extLst>
            <a:ext uri="{FF2B5EF4-FFF2-40B4-BE49-F238E27FC236}">
              <a16:creationId xmlns:a16="http://schemas.microsoft.com/office/drawing/2014/main" xmlns="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5819775" y="7058025"/>
          <a:ext cx="1266825" cy="762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42</xdr:row>
      <xdr:rowOff>33130</xdr:rowOff>
    </xdr:from>
    <xdr:to>
      <xdr:col>7</xdr:col>
      <xdr:colOff>346938</xdr:colOff>
      <xdr:row>44</xdr:row>
      <xdr:rowOff>136738</xdr:rowOff>
    </xdr:to>
    <xdr:sp macro="" textlink="">
      <xdr:nvSpPr>
        <xdr:cNvPr id="2713" name="Text Box 270" hidden="1">
          <a:extLst>
            <a:ext uri="{FF2B5EF4-FFF2-40B4-BE49-F238E27FC236}">
              <a16:creationId xmlns:a16="http://schemas.microsoft.com/office/drawing/2014/main" xmlns="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5819775" y="7820025"/>
          <a:ext cx="1266825" cy="4762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49</xdr:row>
      <xdr:rowOff>24508</xdr:rowOff>
    </xdr:from>
    <xdr:to>
      <xdr:col>7</xdr:col>
      <xdr:colOff>346938</xdr:colOff>
      <xdr:row>50</xdr:row>
      <xdr:rowOff>37346</xdr:rowOff>
    </xdr:to>
    <xdr:sp macro="" textlink="">
      <xdr:nvSpPr>
        <xdr:cNvPr id="2714" name="Text Box 271" hidden="1">
          <a:extLst>
            <a:ext uri="{FF2B5EF4-FFF2-40B4-BE49-F238E27FC236}">
              <a16:creationId xmlns:a16="http://schemas.microsoft.com/office/drawing/2014/main" xmlns="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5819775" y="9182100"/>
          <a:ext cx="1266825" cy="2857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61</xdr:row>
      <xdr:rowOff>132672</xdr:rowOff>
    </xdr:from>
    <xdr:to>
      <xdr:col>7</xdr:col>
      <xdr:colOff>346938</xdr:colOff>
      <xdr:row>64</xdr:row>
      <xdr:rowOff>105483</xdr:rowOff>
    </xdr:to>
    <xdr:sp macro="" textlink="">
      <xdr:nvSpPr>
        <xdr:cNvPr id="2715" name="Text Box 272" hidden="1">
          <a:extLst>
            <a:ext uri="{FF2B5EF4-FFF2-40B4-BE49-F238E27FC236}">
              <a16:creationId xmlns:a16="http://schemas.microsoft.com/office/drawing/2014/main" xmlns="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5819775" y="11344275"/>
          <a:ext cx="1266825" cy="419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61</xdr:row>
      <xdr:rowOff>132672</xdr:rowOff>
    </xdr:from>
    <xdr:to>
      <xdr:col>7</xdr:col>
      <xdr:colOff>346938</xdr:colOff>
      <xdr:row>64</xdr:row>
      <xdr:rowOff>105483</xdr:rowOff>
    </xdr:to>
    <xdr:sp macro="" textlink="">
      <xdr:nvSpPr>
        <xdr:cNvPr id="2716" name="Text Box 273" hidden="1">
          <a:extLst>
            <a:ext uri="{FF2B5EF4-FFF2-40B4-BE49-F238E27FC236}">
              <a16:creationId xmlns:a16="http://schemas.microsoft.com/office/drawing/2014/main" xmlns="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5819775" y="11344275"/>
          <a:ext cx="1266825" cy="419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74</xdr:row>
      <xdr:rowOff>82940</xdr:rowOff>
    </xdr:from>
    <xdr:to>
      <xdr:col>7</xdr:col>
      <xdr:colOff>346938</xdr:colOff>
      <xdr:row>77</xdr:row>
      <xdr:rowOff>42797</xdr:rowOff>
    </xdr:to>
    <xdr:sp macro="" textlink="">
      <xdr:nvSpPr>
        <xdr:cNvPr id="2717" name="Text Box 274" hidden="1">
          <a:extLst>
            <a:ext uri="{FF2B5EF4-FFF2-40B4-BE49-F238E27FC236}">
              <a16:creationId xmlns:a16="http://schemas.microsoft.com/office/drawing/2014/main" xmlns="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5819775" y="13401675"/>
          <a:ext cx="1266825" cy="4667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149</xdr:row>
      <xdr:rowOff>129836</xdr:rowOff>
    </xdr:from>
    <xdr:to>
      <xdr:col>7</xdr:col>
      <xdr:colOff>346938</xdr:colOff>
      <xdr:row>149</xdr:row>
      <xdr:rowOff>129836</xdr:rowOff>
    </xdr:to>
    <xdr:sp macro="" textlink="">
      <xdr:nvSpPr>
        <xdr:cNvPr id="2718" name="Text Box 275" hidden="1">
          <a:extLst>
            <a:ext uri="{FF2B5EF4-FFF2-40B4-BE49-F238E27FC236}">
              <a16:creationId xmlns:a16="http://schemas.microsoft.com/office/drawing/2014/main" xmlns="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5819775" y="25584150"/>
          <a:ext cx="1266825" cy="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94</xdr:row>
      <xdr:rowOff>56301</xdr:rowOff>
    </xdr:from>
    <xdr:to>
      <xdr:col>7</xdr:col>
      <xdr:colOff>346938</xdr:colOff>
      <xdr:row>100</xdr:row>
      <xdr:rowOff>79818</xdr:rowOff>
    </xdr:to>
    <xdr:sp macro="" textlink="">
      <xdr:nvSpPr>
        <xdr:cNvPr id="2719" name="Text Box 276" hidden="1">
          <a:extLst>
            <a:ext uri="{FF2B5EF4-FFF2-40B4-BE49-F238E27FC236}">
              <a16:creationId xmlns:a16="http://schemas.microsoft.com/office/drawing/2014/main" xmlns="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5819775" y="16535400"/>
          <a:ext cx="1266825" cy="10096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105</xdr:row>
      <xdr:rowOff>118028</xdr:rowOff>
    </xdr:from>
    <xdr:to>
      <xdr:col>7</xdr:col>
      <xdr:colOff>346938</xdr:colOff>
      <xdr:row>111</xdr:row>
      <xdr:rowOff>60167</xdr:rowOff>
    </xdr:to>
    <xdr:sp macro="" textlink="">
      <xdr:nvSpPr>
        <xdr:cNvPr id="2720" name="Text Box 277" hidden="1">
          <a:extLst>
            <a:ext uri="{FF2B5EF4-FFF2-40B4-BE49-F238E27FC236}">
              <a16:creationId xmlns:a16="http://schemas.microsoft.com/office/drawing/2014/main" xmlns="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5819775" y="18411825"/>
          <a:ext cx="1266825" cy="7905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145</xdr:row>
      <xdr:rowOff>152053</xdr:rowOff>
    </xdr:from>
    <xdr:to>
      <xdr:col>7</xdr:col>
      <xdr:colOff>346938</xdr:colOff>
      <xdr:row>148</xdr:row>
      <xdr:rowOff>314200</xdr:rowOff>
    </xdr:to>
    <xdr:sp macro="" textlink="">
      <xdr:nvSpPr>
        <xdr:cNvPr id="2721" name="Text Box 278" hidden="1">
          <a:extLst>
            <a:ext uri="{FF2B5EF4-FFF2-40B4-BE49-F238E27FC236}">
              <a16:creationId xmlns:a16="http://schemas.microsoft.com/office/drawing/2014/main" xmlns="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5819775" y="24850725"/>
          <a:ext cx="1266825" cy="6096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152</xdr:row>
      <xdr:rowOff>118790</xdr:rowOff>
    </xdr:from>
    <xdr:to>
      <xdr:col>7</xdr:col>
      <xdr:colOff>346938</xdr:colOff>
      <xdr:row>155</xdr:row>
      <xdr:rowOff>151621</xdr:rowOff>
    </xdr:to>
    <xdr:sp macro="" textlink="">
      <xdr:nvSpPr>
        <xdr:cNvPr id="2722" name="Text Box 279" hidden="1">
          <a:extLst>
            <a:ext uri="{FF2B5EF4-FFF2-40B4-BE49-F238E27FC236}">
              <a16:creationId xmlns:a16="http://schemas.microsoft.com/office/drawing/2014/main" xmlns="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5819775" y="26098500"/>
          <a:ext cx="1266825" cy="5238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156</xdr:row>
      <xdr:rowOff>328162</xdr:rowOff>
    </xdr:from>
    <xdr:to>
      <xdr:col>7</xdr:col>
      <xdr:colOff>346938</xdr:colOff>
      <xdr:row>160</xdr:row>
      <xdr:rowOff>48294</xdr:rowOff>
    </xdr:to>
    <xdr:sp macro="" textlink="">
      <xdr:nvSpPr>
        <xdr:cNvPr id="2723" name="Text Box 280" hidden="1">
          <a:extLst>
            <a:ext uri="{FF2B5EF4-FFF2-40B4-BE49-F238E27FC236}">
              <a16:creationId xmlns:a16="http://schemas.microsoft.com/office/drawing/2014/main" xmlns="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5819775" y="27070050"/>
          <a:ext cx="1266825" cy="5810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163</xdr:row>
      <xdr:rowOff>147072</xdr:rowOff>
    </xdr:from>
    <xdr:to>
      <xdr:col>7</xdr:col>
      <xdr:colOff>346938</xdr:colOff>
      <xdr:row>166</xdr:row>
      <xdr:rowOff>240367</xdr:rowOff>
    </xdr:to>
    <xdr:sp macro="" textlink="">
      <xdr:nvSpPr>
        <xdr:cNvPr id="2724" name="Text Box 281" hidden="1">
          <a:extLst>
            <a:ext uri="{FF2B5EF4-FFF2-40B4-BE49-F238E27FC236}">
              <a16:creationId xmlns:a16="http://schemas.microsoft.com/office/drawing/2014/main" xmlns="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5819775" y="28317825"/>
          <a:ext cx="1266825" cy="6381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168</xdr:row>
      <xdr:rowOff>27862</xdr:rowOff>
    </xdr:from>
    <xdr:to>
      <xdr:col>7</xdr:col>
      <xdr:colOff>346938</xdr:colOff>
      <xdr:row>169</xdr:row>
      <xdr:rowOff>298373</xdr:rowOff>
    </xdr:to>
    <xdr:sp macro="" textlink="">
      <xdr:nvSpPr>
        <xdr:cNvPr id="2725" name="Text Box 282" hidden="1">
          <a:extLst>
            <a:ext uri="{FF2B5EF4-FFF2-40B4-BE49-F238E27FC236}">
              <a16:creationId xmlns:a16="http://schemas.microsoft.com/office/drawing/2014/main" xmlns="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5819775" y="29260800"/>
          <a:ext cx="1266825" cy="4095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187</xdr:row>
      <xdr:rowOff>62923</xdr:rowOff>
    </xdr:from>
    <xdr:to>
      <xdr:col>7</xdr:col>
      <xdr:colOff>346938</xdr:colOff>
      <xdr:row>190</xdr:row>
      <xdr:rowOff>88183</xdr:rowOff>
    </xdr:to>
    <xdr:sp macro="" textlink="">
      <xdr:nvSpPr>
        <xdr:cNvPr id="2726" name="Text Box 283" hidden="1">
          <a:extLst>
            <a:ext uri="{FF2B5EF4-FFF2-40B4-BE49-F238E27FC236}">
              <a16:creationId xmlns:a16="http://schemas.microsoft.com/office/drawing/2014/main" xmlns="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5819775" y="32032575"/>
          <a:ext cx="1266825" cy="5619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200</xdr:row>
      <xdr:rowOff>9551</xdr:rowOff>
    </xdr:from>
    <xdr:to>
      <xdr:col>7</xdr:col>
      <xdr:colOff>346938</xdr:colOff>
      <xdr:row>206</xdr:row>
      <xdr:rowOff>126958</xdr:rowOff>
    </xdr:to>
    <xdr:sp macro="" textlink="">
      <xdr:nvSpPr>
        <xdr:cNvPr id="2727" name="Text Box 284" hidden="1">
          <a:extLst>
            <a:ext uri="{FF2B5EF4-FFF2-40B4-BE49-F238E27FC236}">
              <a16:creationId xmlns:a16="http://schemas.microsoft.com/office/drawing/2014/main" xmlns="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5819775" y="33861375"/>
          <a:ext cx="1266825" cy="10191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215</xdr:row>
      <xdr:rowOff>156336</xdr:rowOff>
    </xdr:from>
    <xdr:to>
      <xdr:col>7</xdr:col>
      <xdr:colOff>346938</xdr:colOff>
      <xdr:row>220</xdr:row>
      <xdr:rowOff>111459</xdr:rowOff>
    </xdr:to>
    <xdr:sp macro="" textlink="">
      <xdr:nvSpPr>
        <xdr:cNvPr id="2728" name="Text Box 285" hidden="1">
          <a:extLst>
            <a:ext uri="{FF2B5EF4-FFF2-40B4-BE49-F238E27FC236}">
              <a16:creationId xmlns:a16="http://schemas.microsoft.com/office/drawing/2014/main" xmlns="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5819775" y="36261675"/>
          <a:ext cx="1266825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220</xdr:row>
      <xdr:rowOff>111459</xdr:rowOff>
    </xdr:from>
    <xdr:to>
      <xdr:col>7</xdr:col>
      <xdr:colOff>346938</xdr:colOff>
      <xdr:row>224</xdr:row>
      <xdr:rowOff>118074</xdr:rowOff>
    </xdr:to>
    <xdr:sp macro="" textlink="">
      <xdr:nvSpPr>
        <xdr:cNvPr id="2729" name="Text Box 286" hidden="1">
          <a:extLst>
            <a:ext uri="{FF2B5EF4-FFF2-40B4-BE49-F238E27FC236}">
              <a16:creationId xmlns:a16="http://schemas.microsoft.com/office/drawing/2014/main" xmlns="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5819775" y="36947475"/>
          <a:ext cx="1266825" cy="5429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226</xdr:row>
      <xdr:rowOff>74975</xdr:rowOff>
    </xdr:from>
    <xdr:to>
      <xdr:col>7</xdr:col>
      <xdr:colOff>346938</xdr:colOff>
      <xdr:row>231</xdr:row>
      <xdr:rowOff>102517</xdr:rowOff>
    </xdr:to>
    <xdr:sp macro="" textlink="">
      <xdr:nvSpPr>
        <xdr:cNvPr id="2730" name="Text Box 287" hidden="1">
          <a:extLst>
            <a:ext uri="{FF2B5EF4-FFF2-40B4-BE49-F238E27FC236}">
              <a16:creationId xmlns:a16="http://schemas.microsoft.com/office/drawing/2014/main" xmlns="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5819775" y="37719000"/>
          <a:ext cx="1266825" cy="7334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241</xdr:row>
      <xdr:rowOff>24588</xdr:rowOff>
    </xdr:from>
    <xdr:to>
      <xdr:col>7</xdr:col>
      <xdr:colOff>346938</xdr:colOff>
      <xdr:row>245</xdr:row>
      <xdr:rowOff>49411</xdr:rowOff>
    </xdr:to>
    <xdr:sp macro="" textlink="">
      <xdr:nvSpPr>
        <xdr:cNvPr id="2731" name="Text Box 288" hidden="1">
          <a:extLst>
            <a:ext uri="{FF2B5EF4-FFF2-40B4-BE49-F238E27FC236}">
              <a16:creationId xmlns:a16="http://schemas.microsoft.com/office/drawing/2014/main" xmlns="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5819775" y="39814500"/>
          <a:ext cx="1266825" cy="6000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  <xdr:twoCellAnchor editAs="absolute">
    <xdr:from>
      <xdr:col>5</xdr:col>
      <xdr:colOff>591309</xdr:colOff>
      <xdr:row>245</xdr:row>
      <xdr:rowOff>49411</xdr:rowOff>
    </xdr:from>
    <xdr:to>
      <xdr:col>7</xdr:col>
      <xdr:colOff>346938</xdr:colOff>
      <xdr:row>252</xdr:row>
      <xdr:rowOff>56423</xdr:rowOff>
    </xdr:to>
    <xdr:sp macro="" textlink="">
      <xdr:nvSpPr>
        <xdr:cNvPr id="2732" name="Text Box 289" hidden="1">
          <a:extLst>
            <a:ext uri="{FF2B5EF4-FFF2-40B4-BE49-F238E27FC236}">
              <a16:creationId xmlns:a16="http://schemas.microsoft.com/office/drawing/2014/main" xmlns="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5819775" y="40433625"/>
          <a:ext cx="1266825" cy="6858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Documents/$Budgets%202002%20onward$/$Bud2021$/Budget%202004-05/budget%202004-05_27.5.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XP-MEMO"/>
      <sheetName val="SUMMARY"/>
      <sheetName val="Contents"/>
      <sheetName val="RECEIPT"/>
      <sheetName val="AFS-DIS"/>
      <sheetName val="total"/>
      <sheetName val="AFS-RCT"/>
      <sheetName val="DEMAND1"/>
      <sheetName val="DEMAND3"/>
      <sheetName val="DEMAND4"/>
      <sheetName val="DEMAND5"/>
      <sheetName val="DEMAND6"/>
      <sheetName val="DEMAND7"/>
      <sheetName val="DEMAND8"/>
      <sheetName val="DEMAND9"/>
      <sheetName val="DEMAND10"/>
      <sheetName val="DEMAND11"/>
      <sheetName val="DEMAND12"/>
      <sheetName val="demand13"/>
      <sheetName val="GOVERNOR"/>
      <sheetName val="DEMAND14"/>
      <sheetName val="DEMAND15"/>
      <sheetName val="DEMAND16"/>
      <sheetName val="DEMAND17"/>
      <sheetName val="DEMAND18"/>
      <sheetName val="DEMAND19"/>
      <sheetName val="DEMAND20"/>
      <sheetName val="DEMAND21"/>
      <sheetName val="DEMAND22"/>
      <sheetName val="DEMAND23"/>
      <sheetName val="DEMAND24"/>
      <sheetName val="DEMAND25"/>
      <sheetName val="DEMAND26"/>
      <sheetName val="DEMAND27"/>
      <sheetName val="DEMAND28"/>
      <sheetName val="DEMAND29"/>
      <sheetName val="DEMAND30"/>
      <sheetName val="DEMAND31"/>
      <sheetName val="DEMAND32"/>
      <sheetName val="DEMAND33"/>
      <sheetName val="DEMAND34"/>
      <sheetName val="DEMAND35"/>
      <sheetName val="PSCOMM"/>
      <sheetName val="DEMAND36"/>
      <sheetName val="DEMAND37"/>
      <sheetName val="DEMAND38"/>
      <sheetName val="DEMAND39"/>
      <sheetName val="DEMAND40"/>
      <sheetName val="DEMAND41"/>
      <sheetName val="DEMAND42"/>
      <sheetName val="DEMAND43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66" transitionEvaluation="1" codeName="Sheet1">
    <tabColor rgb="FFC00000"/>
  </sheetPr>
  <dimension ref="A1:H183"/>
  <sheetViews>
    <sheetView tabSelected="1" view="pageBreakPreview" topLeftCell="A166" zoomScale="115" zoomScaleNormal="85" zoomScaleSheetLayoutView="115" workbookViewId="0">
      <selection activeCell="A166" sqref="A1:XFD1048576"/>
    </sheetView>
  </sheetViews>
  <sheetFormatPr defaultColWidth="8.85546875" defaultRowHeight="12.75"/>
  <cols>
    <col min="1" max="1" width="5.85546875" style="9" customWidth="1"/>
    <col min="2" max="2" width="8.140625" style="1" customWidth="1"/>
    <col min="3" max="3" width="41.7109375" style="3" customWidth="1"/>
    <col min="4" max="5" width="10.7109375" style="3" customWidth="1"/>
    <col min="6" max="6" width="11.140625" style="3" customWidth="1"/>
    <col min="7" max="7" width="10.7109375" style="3" customWidth="1"/>
    <col min="8" max="16384" width="8.85546875" style="143"/>
  </cols>
  <sheetData>
    <row r="1" spans="1:7">
      <c r="A1" s="5"/>
      <c r="B1" s="5"/>
      <c r="D1" s="6" t="s">
        <v>48</v>
      </c>
      <c r="E1" s="6"/>
      <c r="G1" s="6"/>
    </row>
    <row r="2" spans="1:7" ht="13.9" customHeight="1">
      <c r="A2" s="5"/>
      <c r="B2" s="5"/>
      <c r="D2" s="6" t="s">
        <v>49</v>
      </c>
      <c r="E2" s="6"/>
      <c r="G2" s="6"/>
    </row>
    <row r="3" spans="1:7" ht="11.85" customHeight="1">
      <c r="A3" s="5"/>
      <c r="B3" s="5"/>
      <c r="C3" s="6"/>
      <c r="D3" s="6"/>
      <c r="E3" s="6"/>
      <c r="G3" s="6"/>
    </row>
    <row r="4" spans="1:7">
      <c r="C4" s="7" t="s">
        <v>21</v>
      </c>
      <c r="D4" s="11">
        <v>2405</v>
      </c>
      <c r="E4" s="12" t="s">
        <v>11</v>
      </c>
    </row>
    <row r="5" spans="1:7" ht="11.1" customHeight="1">
      <c r="C5" s="10"/>
      <c r="G5" s="10"/>
    </row>
    <row r="6" spans="1:7">
      <c r="C6" s="13" t="s">
        <v>22</v>
      </c>
      <c r="D6" s="8"/>
      <c r="E6" s="8"/>
      <c r="G6" s="14"/>
    </row>
    <row r="7" spans="1:7">
      <c r="C7" s="13" t="s">
        <v>0</v>
      </c>
      <c r="D7" s="15">
        <v>4405</v>
      </c>
      <c r="E7" s="16" t="s">
        <v>18</v>
      </c>
      <c r="G7" s="14"/>
    </row>
    <row r="8" spans="1:7">
      <c r="G8" s="14"/>
    </row>
    <row r="9" spans="1:7" s="100" customFormat="1" ht="15" customHeight="1">
      <c r="A9" s="126" t="s">
        <v>133</v>
      </c>
      <c r="B9" s="23"/>
      <c r="C9" s="27"/>
      <c r="D9" s="27"/>
      <c r="E9" s="127"/>
      <c r="F9" s="124"/>
      <c r="G9" s="127"/>
    </row>
    <row r="10" spans="1:7" ht="9.1999999999999993" customHeight="1">
      <c r="A10" s="17"/>
      <c r="B10" s="17"/>
      <c r="C10" s="17"/>
      <c r="E10" s="17"/>
      <c r="G10" s="17"/>
    </row>
    <row r="11" spans="1:7">
      <c r="A11" s="18"/>
      <c r="C11" s="19"/>
      <c r="D11" s="20" t="s">
        <v>20</v>
      </c>
      <c r="E11" s="20" t="s">
        <v>1</v>
      </c>
      <c r="F11" s="20" t="s">
        <v>4</v>
      </c>
      <c r="G11" s="8"/>
    </row>
    <row r="12" spans="1:7">
      <c r="A12" s="18"/>
      <c r="C12" s="21" t="s">
        <v>2</v>
      </c>
      <c r="D12" s="6">
        <f>G160</f>
        <v>211328</v>
      </c>
      <c r="E12" s="20">
        <f>G179</f>
        <v>4000</v>
      </c>
      <c r="F12" s="6">
        <f>SUM(D12:E12)</f>
        <v>215328</v>
      </c>
      <c r="G12" s="8"/>
    </row>
    <row r="13" spans="1:7" ht="10.5" customHeight="1">
      <c r="A13" s="18"/>
      <c r="C13" s="21"/>
      <c r="D13" s="20"/>
      <c r="E13" s="20"/>
      <c r="F13" s="20"/>
      <c r="G13" s="8"/>
    </row>
    <row r="14" spans="1:7">
      <c r="A14" s="18" t="s">
        <v>19</v>
      </c>
      <c r="D14" s="8"/>
      <c r="E14" s="8"/>
      <c r="F14" s="8"/>
      <c r="G14" s="8"/>
    </row>
    <row r="15" spans="1:7" s="100" customFormat="1" ht="13.7" customHeight="1">
      <c r="A15" s="22"/>
      <c r="B15" s="23"/>
      <c r="C15" s="24"/>
      <c r="D15" s="25"/>
      <c r="E15" s="25"/>
      <c r="F15" s="25"/>
      <c r="G15" s="26" t="s">
        <v>23</v>
      </c>
    </row>
    <row r="16" spans="1:7" s="123" customFormat="1" ht="27" customHeight="1">
      <c r="A16" s="128"/>
      <c r="B16" s="129"/>
      <c r="C16" s="130"/>
      <c r="D16" s="131" t="s">
        <v>24</v>
      </c>
      <c r="E16" s="132" t="s">
        <v>25</v>
      </c>
      <c r="F16" s="132" t="s">
        <v>131</v>
      </c>
      <c r="G16" s="142" t="s">
        <v>25</v>
      </c>
    </row>
    <row r="17" spans="1:7" s="100" customFormat="1">
      <c r="A17" s="22"/>
      <c r="B17" s="133" t="s">
        <v>3</v>
      </c>
      <c r="C17" s="134"/>
      <c r="D17" s="135" t="s">
        <v>45</v>
      </c>
      <c r="E17" s="135" t="s">
        <v>132</v>
      </c>
      <c r="F17" s="135" t="s">
        <v>132</v>
      </c>
      <c r="G17" s="141" t="s">
        <v>134</v>
      </c>
    </row>
    <row r="18" spans="1:7" s="100" customFormat="1" ht="10.5" customHeight="1">
      <c r="A18" s="102"/>
      <c r="B18" s="103"/>
      <c r="C18" s="24"/>
      <c r="D18" s="104"/>
      <c r="E18" s="104"/>
      <c r="F18" s="104"/>
      <c r="G18" s="105"/>
    </row>
    <row r="19" spans="1:7" s="100" customFormat="1">
      <c r="A19" s="22"/>
      <c r="B19" s="23"/>
      <c r="C19" s="99" t="s">
        <v>5</v>
      </c>
      <c r="D19" s="101"/>
      <c r="E19" s="101"/>
      <c r="F19" s="101"/>
      <c r="G19" s="98"/>
    </row>
    <row r="20" spans="1:7" ht="15" customHeight="1">
      <c r="A20" s="42" t="s">
        <v>6</v>
      </c>
      <c r="B20" s="43">
        <v>2405</v>
      </c>
      <c r="C20" s="44" t="s">
        <v>11</v>
      </c>
      <c r="D20" s="45"/>
      <c r="E20" s="90"/>
      <c r="F20" s="46"/>
      <c r="G20" s="46"/>
    </row>
    <row r="21" spans="1:7" ht="15" customHeight="1">
      <c r="A21" s="42"/>
      <c r="B21" s="47">
        <v>1E-3</v>
      </c>
      <c r="C21" s="41" t="s">
        <v>12</v>
      </c>
      <c r="D21" s="48"/>
      <c r="E21" s="90"/>
      <c r="F21" s="46"/>
      <c r="G21" s="46"/>
    </row>
    <row r="22" spans="1:7" ht="15" customHeight="1">
      <c r="A22" s="42"/>
      <c r="B22" s="49">
        <v>44</v>
      </c>
      <c r="C22" s="50" t="s">
        <v>50</v>
      </c>
      <c r="D22" s="48"/>
      <c r="E22" s="90"/>
      <c r="F22" s="46"/>
      <c r="G22" s="46"/>
    </row>
    <row r="23" spans="1:7" ht="15" customHeight="1">
      <c r="A23" s="42"/>
      <c r="B23" s="72" t="s">
        <v>51</v>
      </c>
      <c r="C23" s="50" t="s">
        <v>7</v>
      </c>
      <c r="D23" s="33">
        <f>12599</f>
        <v>12599</v>
      </c>
      <c r="E23" s="33">
        <v>29312</v>
      </c>
      <c r="F23" s="33">
        <f>29312+869</f>
        <v>30181</v>
      </c>
      <c r="G23" s="70">
        <v>36538</v>
      </c>
    </row>
    <row r="24" spans="1:7" s="100" customFormat="1" ht="15" customHeight="1">
      <c r="A24" s="42"/>
      <c r="B24" s="72" t="s">
        <v>52</v>
      </c>
      <c r="C24" s="50" t="s">
        <v>10</v>
      </c>
      <c r="D24" s="33">
        <v>2966</v>
      </c>
      <c r="E24" s="33">
        <v>2968</v>
      </c>
      <c r="F24" s="33">
        <f>2968+487</f>
        <v>3455</v>
      </c>
      <c r="G24" s="33">
        <v>3316</v>
      </c>
    </row>
    <row r="25" spans="1:7" s="100" customFormat="1" ht="15" customHeight="1">
      <c r="A25" s="66"/>
      <c r="B25" s="67" t="s">
        <v>53</v>
      </c>
      <c r="C25" s="66" t="s">
        <v>33</v>
      </c>
      <c r="D25" s="33">
        <v>892</v>
      </c>
      <c r="E25" s="33">
        <v>848</v>
      </c>
      <c r="F25" s="33">
        <v>848</v>
      </c>
      <c r="G25" s="33">
        <v>1</v>
      </c>
    </row>
    <row r="26" spans="1:7" s="100" customFormat="1" ht="15" customHeight="1">
      <c r="A26" s="66"/>
      <c r="B26" s="67" t="s">
        <v>54</v>
      </c>
      <c r="C26" s="66" t="s">
        <v>34</v>
      </c>
      <c r="D26" s="33">
        <v>5233</v>
      </c>
      <c r="E26" s="33">
        <v>3929</v>
      </c>
      <c r="F26" s="33">
        <v>3929</v>
      </c>
      <c r="G26" s="33">
        <v>4952</v>
      </c>
    </row>
    <row r="27" spans="1:7" ht="15" customHeight="1">
      <c r="A27" s="66"/>
      <c r="B27" s="67" t="s">
        <v>55</v>
      </c>
      <c r="C27" s="66" t="s">
        <v>35</v>
      </c>
      <c r="D27" s="38">
        <v>0</v>
      </c>
      <c r="E27" s="33">
        <v>1</v>
      </c>
      <c r="F27" s="33">
        <v>1</v>
      </c>
      <c r="G27" s="33">
        <v>1</v>
      </c>
    </row>
    <row r="28" spans="1:7" s="100" customFormat="1" ht="15" customHeight="1">
      <c r="A28" s="66"/>
      <c r="B28" s="67" t="s">
        <v>56</v>
      </c>
      <c r="C28" s="66" t="s">
        <v>36</v>
      </c>
      <c r="D28" s="38">
        <v>0</v>
      </c>
      <c r="E28" s="33">
        <v>1</v>
      </c>
      <c r="F28" s="33">
        <v>1</v>
      </c>
      <c r="G28" s="33">
        <v>1</v>
      </c>
    </row>
    <row r="29" spans="1:7" ht="15" customHeight="1">
      <c r="A29" s="42"/>
      <c r="B29" s="67" t="s">
        <v>57</v>
      </c>
      <c r="C29" s="66" t="s">
        <v>37</v>
      </c>
      <c r="D29" s="33">
        <v>92</v>
      </c>
      <c r="E29" s="33">
        <v>500</v>
      </c>
      <c r="F29" s="33">
        <v>500</v>
      </c>
      <c r="G29" s="70">
        <v>700</v>
      </c>
    </row>
    <row r="30" spans="1:7" s="100" customFormat="1" ht="15" customHeight="1">
      <c r="A30" s="66"/>
      <c r="B30" s="67" t="s">
        <v>58</v>
      </c>
      <c r="C30" s="66" t="s">
        <v>38</v>
      </c>
      <c r="D30" s="38">
        <v>0</v>
      </c>
      <c r="E30" s="33">
        <v>1</v>
      </c>
      <c r="F30" s="33">
        <v>1</v>
      </c>
      <c r="G30" s="33">
        <v>1</v>
      </c>
    </row>
    <row r="31" spans="1:7" ht="15" customHeight="1">
      <c r="A31" s="42"/>
      <c r="B31" s="67" t="s">
        <v>59</v>
      </c>
      <c r="C31" s="50" t="s">
        <v>8</v>
      </c>
      <c r="D31" s="33">
        <v>1692</v>
      </c>
      <c r="E31" s="33">
        <v>2500</v>
      </c>
      <c r="F31" s="33">
        <v>2500</v>
      </c>
      <c r="G31" s="70">
        <v>2999</v>
      </c>
    </row>
    <row r="32" spans="1:7" s="100" customFormat="1" ht="15" customHeight="1">
      <c r="A32" s="66"/>
      <c r="B32" s="67" t="s">
        <v>60</v>
      </c>
      <c r="C32" s="66" t="s">
        <v>39</v>
      </c>
      <c r="D32" s="38">
        <v>0</v>
      </c>
      <c r="E32" s="33">
        <v>1</v>
      </c>
      <c r="F32" s="33">
        <v>1</v>
      </c>
      <c r="G32" s="33">
        <v>1</v>
      </c>
    </row>
    <row r="33" spans="1:7" s="100" customFormat="1" ht="15" customHeight="1">
      <c r="A33" s="66"/>
      <c r="B33" s="67" t="s">
        <v>61</v>
      </c>
      <c r="C33" s="66" t="s">
        <v>42</v>
      </c>
      <c r="D33" s="38">
        <v>0</v>
      </c>
      <c r="E33" s="33">
        <v>1</v>
      </c>
      <c r="F33" s="33">
        <v>1</v>
      </c>
      <c r="G33" s="33">
        <v>1</v>
      </c>
    </row>
    <row r="34" spans="1:7" s="100" customFormat="1" ht="15" customHeight="1">
      <c r="A34" s="66"/>
      <c r="B34" s="67" t="s">
        <v>113</v>
      </c>
      <c r="C34" s="66" t="s">
        <v>114</v>
      </c>
      <c r="D34" s="33">
        <v>2000</v>
      </c>
      <c r="E34" s="33">
        <v>2000</v>
      </c>
      <c r="F34" s="33">
        <v>2000</v>
      </c>
      <c r="G34" s="33">
        <v>2000</v>
      </c>
    </row>
    <row r="35" spans="1:7" s="100" customFormat="1" ht="15" customHeight="1">
      <c r="A35" s="66"/>
      <c r="B35" s="67" t="s">
        <v>62</v>
      </c>
      <c r="C35" s="66" t="s">
        <v>40</v>
      </c>
      <c r="D35" s="33">
        <v>392</v>
      </c>
      <c r="E35" s="33">
        <v>1</v>
      </c>
      <c r="F35" s="33">
        <v>1</v>
      </c>
      <c r="G35" s="33">
        <v>1</v>
      </c>
    </row>
    <row r="36" spans="1:7" s="100" customFormat="1" ht="15" customHeight="1">
      <c r="A36" s="66"/>
      <c r="B36" s="67" t="s">
        <v>63</v>
      </c>
      <c r="C36" s="66" t="s">
        <v>46</v>
      </c>
      <c r="D36" s="33">
        <v>10347</v>
      </c>
      <c r="E36" s="38">
        <v>0</v>
      </c>
      <c r="F36" s="38">
        <v>0</v>
      </c>
      <c r="G36" s="33">
        <v>1</v>
      </c>
    </row>
    <row r="37" spans="1:7" s="100" customFormat="1" ht="15" customHeight="1">
      <c r="A37" s="66"/>
      <c r="B37" s="67" t="s">
        <v>64</v>
      </c>
      <c r="C37" s="66" t="s">
        <v>41</v>
      </c>
      <c r="D37" s="38">
        <v>0</v>
      </c>
      <c r="E37" s="33">
        <v>1</v>
      </c>
      <c r="F37" s="33">
        <v>1</v>
      </c>
      <c r="G37" s="33">
        <v>1</v>
      </c>
    </row>
    <row r="38" spans="1:7" s="100" customFormat="1" ht="15" customHeight="1">
      <c r="A38" s="66"/>
      <c r="B38" s="67" t="s">
        <v>65</v>
      </c>
      <c r="C38" s="66" t="s">
        <v>47</v>
      </c>
      <c r="D38" s="33">
        <v>289</v>
      </c>
      <c r="E38" s="33">
        <v>1</v>
      </c>
      <c r="F38" s="33">
        <v>1</v>
      </c>
      <c r="G38" s="33">
        <v>1</v>
      </c>
    </row>
    <row r="39" spans="1:7" s="100" customFormat="1" ht="15" customHeight="1">
      <c r="A39" s="66"/>
      <c r="B39" s="67" t="s">
        <v>119</v>
      </c>
      <c r="C39" s="66" t="s">
        <v>112</v>
      </c>
      <c r="D39" s="33">
        <v>492</v>
      </c>
      <c r="E39" s="33">
        <v>800</v>
      </c>
      <c r="F39" s="33">
        <f>800+1466</f>
        <v>2266</v>
      </c>
      <c r="G39" s="33">
        <v>1000</v>
      </c>
    </row>
    <row r="40" spans="1:7" s="100" customFormat="1" ht="15" customHeight="1">
      <c r="A40" s="66" t="s">
        <v>4</v>
      </c>
      <c r="B40" s="49">
        <v>44</v>
      </c>
      <c r="C40" s="50" t="s">
        <v>50</v>
      </c>
      <c r="D40" s="40">
        <f t="shared" ref="D40:G40" si="0">SUM(D23:D39)</f>
        <v>36994</v>
      </c>
      <c r="E40" s="40">
        <f t="shared" si="0"/>
        <v>42865</v>
      </c>
      <c r="F40" s="40">
        <f t="shared" si="0"/>
        <v>45687</v>
      </c>
      <c r="G40" s="40">
        <f t="shared" si="0"/>
        <v>51515</v>
      </c>
    </row>
    <row r="41" spans="1:7" ht="14.45" customHeight="1">
      <c r="A41" s="42"/>
      <c r="B41" s="49"/>
      <c r="C41" s="50"/>
      <c r="D41" s="31"/>
      <c r="E41" s="33"/>
      <c r="F41" s="33"/>
      <c r="G41" s="31"/>
    </row>
    <row r="42" spans="1:7" ht="15" customHeight="1">
      <c r="A42" s="42"/>
      <c r="B42" s="49">
        <v>45</v>
      </c>
      <c r="C42" s="50" t="s">
        <v>27</v>
      </c>
      <c r="D42" s="31"/>
      <c r="E42" s="70"/>
      <c r="F42" s="70"/>
      <c r="G42" s="53"/>
    </row>
    <row r="43" spans="1:7" ht="15" customHeight="1">
      <c r="A43" s="42"/>
      <c r="B43" s="49" t="s">
        <v>66</v>
      </c>
      <c r="C43" s="50" t="s">
        <v>7</v>
      </c>
      <c r="D43" s="33">
        <v>4040</v>
      </c>
      <c r="E43" s="33">
        <v>9979</v>
      </c>
      <c r="F43" s="33">
        <f>9979+996</f>
        <v>10975</v>
      </c>
      <c r="G43" s="70">
        <v>12817</v>
      </c>
    </row>
    <row r="44" spans="1:7" s="100" customFormat="1" ht="15" customHeight="1">
      <c r="A44" s="42"/>
      <c r="B44" s="49" t="s">
        <v>67</v>
      </c>
      <c r="C44" s="50" t="s">
        <v>10</v>
      </c>
      <c r="D44" s="33">
        <v>888</v>
      </c>
      <c r="E44" s="33">
        <v>769</v>
      </c>
      <c r="F44" s="33">
        <f>769+181</f>
        <v>950</v>
      </c>
      <c r="G44" s="70">
        <v>486</v>
      </c>
    </row>
    <row r="45" spans="1:7" s="100" customFormat="1" ht="15" customHeight="1">
      <c r="A45" s="66"/>
      <c r="B45" s="49" t="s">
        <v>68</v>
      </c>
      <c r="C45" s="66" t="s">
        <v>33</v>
      </c>
      <c r="D45" s="33">
        <v>104</v>
      </c>
      <c r="E45" s="33">
        <v>303</v>
      </c>
      <c r="F45" s="33">
        <v>303</v>
      </c>
      <c r="G45" s="33">
        <v>1</v>
      </c>
    </row>
    <row r="46" spans="1:7" s="100" customFormat="1" ht="15" customHeight="1">
      <c r="A46" s="66"/>
      <c r="B46" s="49" t="s">
        <v>69</v>
      </c>
      <c r="C46" s="66" t="s">
        <v>34</v>
      </c>
      <c r="D46" s="33">
        <v>2246</v>
      </c>
      <c r="E46" s="33">
        <v>1664</v>
      </c>
      <c r="F46" s="33">
        <v>1664</v>
      </c>
      <c r="G46" s="33">
        <v>2181</v>
      </c>
    </row>
    <row r="47" spans="1:7" ht="15" customHeight="1">
      <c r="A47" s="42"/>
      <c r="B47" s="49" t="s">
        <v>70</v>
      </c>
      <c r="C47" s="66" t="s">
        <v>37</v>
      </c>
      <c r="D47" s="33">
        <v>50</v>
      </c>
      <c r="E47" s="33">
        <v>50</v>
      </c>
      <c r="F47" s="33">
        <v>50</v>
      </c>
      <c r="G47" s="70">
        <v>50</v>
      </c>
    </row>
    <row r="48" spans="1:7" s="2" customFormat="1" ht="15" customHeight="1">
      <c r="A48" s="42"/>
      <c r="B48" s="49" t="s">
        <v>71</v>
      </c>
      <c r="C48" s="50" t="s">
        <v>8</v>
      </c>
      <c r="D48" s="33">
        <v>345</v>
      </c>
      <c r="E48" s="33">
        <v>345</v>
      </c>
      <c r="F48" s="33">
        <v>345</v>
      </c>
      <c r="G48" s="33">
        <v>400</v>
      </c>
    </row>
    <row r="49" spans="1:7" s="100" customFormat="1" ht="15" customHeight="1">
      <c r="A49" s="66"/>
      <c r="B49" s="49" t="s">
        <v>72</v>
      </c>
      <c r="C49" s="66" t="s">
        <v>40</v>
      </c>
      <c r="D49" s="39">
        <v>0</v>
      </c>
      <c r="E49" s="37">
        <v>1</v>
      </c>
      <c r="F49" s="37">
        <v>1</v>
      </c>
      <c r="G49" s="37">
        <v>1</v>
      </c>
    </row>
    <row r="50" spans="1:7" s="2" customFormat="1" ht="15" customHeight="1">
      <c r="A50" s="57" t="s">
        <v>4</v>
      </c>
      <c r="B50" s="115">
        <v>45</v>
      </c>
      <c r="C50" s="116" t="s">
        <v>27</v>
      </c>
      <c r="D50" s="37">
        <f t="shared" ref="D50:G50" si="1">SUM(D43:D49)</f>
        <v>7673</v>
      </c>
      <c r="E50" s="37">
        <f t="shared" si="1"/>
        <v>13111</v>
      </c>
      <c r="F50" s="37">
        <f t="shared" si="1"/>
        <v>14288</v>
      </c>
      <c r="G50" s="37">
        <f t="shared" si="1"/>
        <v>15936</v>
      </c>
    </row>
    <row r="51" spans="1:7" s="2" customFormat="1" ht="18.75" customHeight="1">
      <c r="A51" s="51"/>
      <c r="B51" s="49"/>
      <c r="C51" s="52"/>
      <c r="D51" s="33"/>
      <c r="E51" s="33"/>
      <c r="F51" s="33"/>
      <c r="G51" s="33"/>
    </row>
    <row r="52" spans="1:7" s="2" customFormat="1" ht="14.1" customHeight="1">
      <c r="A52" s="51"/>
      <c r="B52" s="49">
        <v>49</v>
      </c>
      <c r="C52" s="50" t="s">
        <v>43</v>
      </c>
      <c r="D52" s="33"/>
      <c r="E52" s="33"/>
      <c r="F52" s="33"/>
      <c r="G52" s="33"/>
    </row>
    <row r="53" spans="1:7" s="2" customFormat="1" ht="14.1" customHeight="1">
      <c r="A53" s="51"/>
      <c r="B53" s="49" t="s">
        <v>73</v>
      </c>
      <c r="C53" s="52" t="s">
        <v>7</v>
      </c>
      <c r="D53" s="33">
        <v>2927</v>
      </c>
      <c r="E53" s="33">
        <v>6051</v>
      </c>
      <c r="F53" s="33">
        <f>6051+1997</f>
        <v>8048</v>
      </c>
      <c r="G53" s="33">
        <v>12222</v>
      </c>
    </row>
    <row r="54" spans="1:7" s="2" customFormat="1" ht="14.1" customHeight="1">
      <c r="A54" s="51"/>
      <c r="B54" s="49" t="s">
        <v>74</v>
      </c>
      <c r="C54" s="52" t="s">
        <v>10</v>
      </c>
      <c r="D54" s="33">
        <v>676</v>
      </c>
      <c r="E54" s="33">
        <v>809</v>
      </c>
      <c r="F54" s="33">
        <v>809</v>
      </c>
      <c r="G54" s="33">
        <v>576</v>
      </c>
    </row>
    <row r="55" spans="1:7" s="2" customFormat="1" ht="14.1" customHeight="1">
      <c r="A55" s="51"/>
      <c r="B55" s="49" t="s">
        <v>75</v>
      </c>
      <c r="C55" s="66" t="s">
        <v>33</v>
      </c>
      <c r="D55" s="33">
        <v>17</v>
      </c>
      <c r="E55" s="33">
        <v>183</v>
      </c>
      <c r="F55" s="33">
        <v>183</v>
      </c>
      <c r="G55" s="33">
        <v>1</v>
      </c>
    </row>
    <row r="56" spans="1:7" s="2" customFormat="1" ht="14.1" customHeight="1">
      <c r="A56" s="51"/>
      <c r="B56" s="49" t="s">
        <v>76</v>
      </c>
      <c r="C56" s="66" t="s">
        <v>34</v>
      </c>
      <c r="D56" s="33">
        <v>808</v>
      </c>
      <c r="E56" s="33">
        <v>917</v>
      </c>
      <c r="F56" s="33">
        <v>917</v>
      </c>
      <c r="G56" s="33">
        <v>1828</v>
      </c>
    </row>
    <row r="57" spans="1:7" s="2" customFormat="1" ht="14.1" customHeight="1">
      <c r="A57" s="51"/>
      <c r="B57" s="49" t="s">
        <v>77</v>
      </c>
      <c r="C57" s="52" t="s">
        <v>37</v>
      </c>
      <c r="D57" s="33">
        <v>50</v>
      </c>
      <c r="E57" s="33">
        <v>50</v>
      </c>
      <c r="F57" s="33">
        <v>50</v>
      </c>
      <c r="G57" s="33">
        <v>400</v>
      </c>
    </row>
    <row r="58" spans="1:7" s="2" customFormat="1" ht="14.1" customHeight="1">
      <c r="A58" s="51"/>
      <c r="B58" s="49" t="s">
        <v>78</v>
      </c>
      <c r="C58" s="52" t="s">
        <v>8</v>
      </c>
      <c r="D58" s="33">
        <v>346</v>
      </c>
      <c r="E58" s="33">
        <v>346</v>
      </c>
      <c r="F58" s="33">
        <v>346</v>
      </c>
      <c r="G58" s="33">
        <v>346</v>
      </c>
    </row>
    <row r="59" spans="1:7" s="2" customFormat="1" ht="14.1" customHeight="1">
      <c r="A59" s="51"/>
      <c r="B59" s="49" t="s">
        <v>79</v>
      </c>
      <c r="C59" s="52" t="s">
        <v>40</v>
      </c>
      <c r="D59" s="38">
        <v>0</v>
      </c>
      <c r="E59" s="33">
        <v>1</v>
      </c>
      <c r="F59" s="33">
        <v>1</v>
      </c>
      <c r="G59" s="33">
        <v>1</v>
      </c>
    </row>
    <row r="60" spans="1:7" s="2" customFormat="1" ht="14.1" customHeight="1">
      <c r="A60" s="51" t="s">
        <v>4</v>
      </c>
      <c r="B60" s="49">
        <v>49</v>
      </c>
      <c r="C60" s="52" t="s">
        <v>43</v>
      </c>
      <c r="D60" s="40">
        <f t="shared" ref="D60:G60" si="2">SUM(D53:D59)</f>
        <v>4824</v>
      </c>
      <c r="E60" s="40">
        <f t="shared" si="2"/>
        <v>8357</v>
      </c>
      <c r="F60" s="40">
        <f t="shared" si="2"/>
        <v>10354</v>
      </c>
      <c r="G60" s="40">
        <f t="shared" si="2"/>
        <v>15374</v>
      </c>
    </row>
    <row r="61" spans="1:7" s="2" customFormat="1">
      <c r="A61" s="51"/>
      <c r="B61" s="49"/>
      <c r="C61" s="52"/>
      <c r="D61" s="38"/>
      <c r="E61" s="33"/>
      <c r="F61" s="33"/>
      <c r="G61" s="33"/>
    </row>
    <row r="62" spans="1:7" s="2" customFormat="1" ht="14.1" customHeight="1">
      <c r="A62" s="51"/>
      <c r="B62" s="49">
        <v>61</v>
      </c>
      <c r="C62" s="52" t="s">
        <v>130</v>
      </c>
      <c r="D62" s="38"/>
      <c r="E62" s="33"/>
      <c r="F62" s="33"/>
      <c r="G62" s="33"/>
    </row>
    <row r="63" spans="1:7" s="2" customFormat="1" ht="14.1" customHeight="1">
      <c r="A63" s="51"/>
      <c r="B63" s="49" t="s">
        <v>125</v>
      </c>
      <c r="C63" s="66" t="s">
        <v>114</v>
      </c>
      <c r="D63" s="33">
        <v>1995</v>
      </c>
      <c r="E63" s="33">
        <v>2000</v>
      </c>
      <c r="F63" s="33">
        <v>2000</v>
      </c>
      <c r="G63" s="33">
        <v>2000</v>
      </c>
    </row>
    <row r="64" spans="1:7" s="2" customFormat="1" ht="14.1" customHeight="1">
      <c r="A64" s="51" t="s">
        <v>4</v>
      </c>
      <c r="B64" s="49">
        <v>61</v>
      </c>
      <c r="C64" s="52" t="s">
        <v>130</v>
      </c>
      <c r="D64" s="40">
        <f t="shared" ref="D64:F64" si="3">D63</f>
        <v>1995</v>
      </c>
      <c r="E64" s="40">
        <f t="shared" si="3"/>
        <v>2000</v>
      </c>
      <c r="F64" s="40">
        <f t="shared" si="3"/>
        <v>2000</v>
      </c>
      <c r="G64" s="40">
        <f t="shared" ref="G64" si="4">G63</f>
        <v>2000</v>
      </c>
    </row>
    <row r="65" spans="1:8" s="2" customFormat="1" ht="14.1" customHeight="1">
      <c r="A65" s="51"/>
      <c r="B65" s="49"/>
      <c r="C65" s="52"/>
      <c r="D65" s="38"/>
      <c r="E65" s="33"/>
      <c r="F65" s="33"/>
      <c r="G65" s="33"/>
    </row>
    <row r="66" spans="1:8" s="2" customFormat="1" ht="15" customHeight="1">
      <c r="A66" s="51"/>
      <c r="B66" s="49">
        <v>62</v>
      </c>
      <c r="C66" s="52" t="s">
        <v>145</v>
      </c>
      <c r="D66" s="38"/>
      <c r="E66" s="33"/>
      <c r="F66" s="33"/>
      <c r="G66" s="33"/>
    </row>
    <row r="67" spans="1:8" s="2" customFormat="1" ht="14.1" customHeight="1">
      <c r="A67" s="51"/>
      <c r="B67" s="49" t="s">
        <v>139</v>
      </c>
      <c r="C67" s="66" t="s">
        <v>112</v>
      </c>
      <c r="D67" s="38">
        <v>0</v>
      </c>
      <c r="E67" s="38">
        <v>0</v>
      </c>
      <c r="F67" s="38">
        <v>0</v>
      </c>
      <c r="G67" s="33">
        <v>368</v>
      </c>
    </row>
    <row r="68" spans="1:8" s="2" customFormat="1" ht="19.5" customHeight="1">
      <c r="A68" s="51" t="s">
        <v>4</v>
      </c>
      <c r="B68" s="49">
        <v>62</v>
      </c>
      <c r="C68" s="52" t="s">
        <v>145</v>
      </c>
      <c r="D68" s="30">
        <f t="shared" ref="D68:G68" si="5">D67</f>
        <v>0</v>
      </c>
      <c r="E68" s="30">
        <f t="shared" si="5"/>
        <v>0</v>
      </c>
      <c r="F68" s="30">
        <f t="shared" si="5"/>
        <v>0</v>
      </c>
      <c r="G68" s="40">
        <f t="shared" si="5"/>
        <v>368</v>
      </c>
    </row>
    <row r="69" spans="1:8" s="2" customFormat="1" ht="15.75" customHeight="1">
      <c r="A69" s="51"/>
      <c r="B69" s="49"/>
      <c r="C69" s="52"/>
      <c r="D69" s="38"/>
      <c r="E69" s="33"/>
      <c r="F69" s="33"/>
      <c r="G69" s="33"/>
    </row>
    <row r="70" spans="1:8" s="2" customFormat="1" ht="14.1" customHeight="1">
      <c r="A70" s="51"/>
      <c r="B70" s="49">
        <v>63</v>
      </c>
      <c r="C70" s="52" t="s">
        <v>141</v>
      </c>
      <c r="D70" s="38"/>
      <c r="E70" s="33"/>
      <c r="F70" s="33"/>
      <c r="G70" s="33"/>
    </row>
    <row r="71" spans="1:8" s="2" customFormat="1" ht="14.1" customHeight="1">
      <c r="A71" s="51"/>
      <c r="B71" s="49" t="s">
        <v>140</v>
      </c>
      <c r="C71" s="66" t="s">
        <v>112</v>
      </c>
      <c r="D71" s="38">
        <v>0</v>
      </c>
      <c r="E71" s="38">
        <v>0</v>
      </c>
      <c r="F71" s="38">
        <v>0</v>
      </c>
      <c r="G71" s="33">
        <v>500</v>
      </c>
    </row>
    <row r="72" spans="1:8" s="2" customFormat="1" ht="14.1" customHeight="1">
      <c r="A72" s="51" t="s">
        <v>4</v>
      </c>
      <c r="B72" s="49">
        <v>63</v>
      </c>
      <c r="C72" s="52" t="s">
        <v>141</v>
      </c>
      <c r="D72" s="30">
        <f t="shared" ref="D72:G72" si="6">D71</f>
        <v>0</v>
      </c>
      <c r="E72" s="30">
        <f t="shared" si="6"/>
        <v>0</v>
      </c>
      <c r="F72" s="30">
        <f t="shared" si="6"/>
        <v>0</v>
      </c>
      <c r="G72" s="40">
        <f t="shared" si="6"/>
        <v>500</v>
      </c>
    </row>
    <row r="73" spans="1:8" s="2" customFormat="1" ht="14.1" customHeight="1">
      <c r="A73" s="51"/>
      <c r="B73" s="49"/>
      <c r="C73" s="52"/>
      <c r="D73" s="38"/>
      <c r="E73" s="33"/>
      <c r="F73" s="33"/>
      <c r="G73" s="33"/>
    </row>
    <row r="74" spans="1:8" s="100" customFormat="1" ht="18.75" customHeight="1">
      <c r="A74" s="66"/>
      <c r="B74" s="122" t="s">
        <v>143</v>
      </c>
      <c r="C74" s="66" t="s">
        <v>142</v>
      </c>
      <c r="D74" s="33"/>
      <c r="E74" s="33"/>
      <c r="F74" s="33"/>
      <c r="G74" s="38"/>
      <c r="H74" s="124"/>
    </row>
    <row r="75" spans="1:8" s="100" customFormat="1" ht="17.25" customHeight="1">
      <c r="A75" s="66"/>
      <c r="B75" s="67" t="s">
        <v>144</v>
      </c>
      <c r="C75" s="66" t="s">
        <v>112</v>
      </c>
      <c r="D75" s="38">
        <v>0</v>
      </c>
      <c r="E75" s="38">
        <v>0</v>
      </c>
      <c r="F75" s="38">
        <v>0</v>
      </c>
      <c r="G75" s="33">
        <v>1992</v>
      </c>
      <c r="H75" s="124"/>
    </row>
    <row r="76" spans="1:8" s="100" customFormat="1" ht="14.25" customHeight="1">
      <c r="A76" s="66" t="s">
        <v>4</v>
      </c>
      <c r="B76" s="122" t="s">
        <v>143</v>
      </c>
      <c r="C76" s="66" t="s">
        <v>142</v>
      </c>
      <c r="D76" s="30">
        <f>D75</f>
        <v>0</v>
      </c>
      <c r="E76" s="30">
        <f t="shared" ref="E76:F76" si="7">E75</f>
        <v>0</v>
      </c>
      <c r="F76" s="30">
        <f t="shared" si="7"/>
        <v>0</v>
      </c>
      <c r="G76" s="40">
        <f>G75</f>
        <v>1992</v>
      </c>
      <c r="H76" s="124"/>
    </row>
    <row r="77" spans="1:8" ht="15" customHeight="1">
      <c r="A77" s="51" t="s">
        <v>4</v>
      </c>
      <c r="B77" s="47">
        <v>1E-3</v>
      </c>
      <c r="C77" s="36" t="s">
        <v>12</v>
      </c>
      <c r="D77" s="37">
        <f>D40+D50+D60+D64+D68+D72+D76</f>
        <v>51486</v>
      </c>
      <c r="E77" s="37">
        <f t="shared" ref="E77:G77" si="8">E40+E50+E60+E64+E68+E72+E76</f>
        <v>66333</v>
      </c>
      <c r="F77" s="37">
        <f t="shared" si="8"/>
        <v>72329</v>
      </c>
      <c r="G77" s="37">
        <f t="shared" si="8"/>
        <v>87685</v>
      </c>
    </row>
    <row r="78" spans="1:8">
      <c r="A78" s="42"/>
      <c r="B78" s="54"/>
      <c r="C78" s="41"/>
      <c r="D78" s="31"/>
      <c r="E78" s="70"/>
      <c r="F78" s="70"/>
      <c r="G78" s="53"/>
    </row>
    <row r="79" spans="1:8" ht="15.75" customHeight="1">
      <c r="A79" s="42"/>
      <c r="B79" s="47">
        <v>0.10100000000000001</v>
      </c>
      <c r="C79" s="41" t="s">
        <v>13</v>
      </c>
      <c r="D79" s="35"/>
      <c r="E79" s="71"/>
      <c r="F79" s="71"/>
      <c r="G79" s="55"/>
    </row>
    <row r="80" spans="1:8" ht="14.1" customHeight="1">
      <c r="A80" s="42"/>
      <c r="B80" s="56">
        <v>70</v>
      </c>
      <c r="C80" s="50" t="s">
        <v>14</v>
      </c>
      <c r="D80" s="31"/>
      <c r="E80" s="70"/>
      <c r="F80" s="70"/>
      <c r="G80" s="53"/>
    </row>
    <row r="81" spans="1:7" ht="14.1" customHeight="1">
      <c r="A81" s="42"/>
      <c r="B81" s="72" t="s">
        <v>80</v>
      </c>
      <c r="C81" s="52" t="s">
        <v>7</v>
      </c>
      <c r="D81" s="33">
        <v>4439</v>
      </c>
      <c r="E81" s="33">
        <v>10961</v>
      </c>
      <c r="F81" s="33">
        <v>10961</v>
      </c>
      <c r="G81" s="70">
        <v>11959</v>
      </c>
    </row>
    <row r="82" spans="1:7" s="100" customFormat="1" ht="14.1" customHeight="1">
      <c r="A82" s="42"/>
      <c r="B82" s="72" t="s">
        <v>81</v>
      </c>
      <c r="C82" s="52" t="s">
        <v>10</v>
      </c>
      <c r="D82" s="33">
        <v>1337</v>
      </c>
      <c r="E82" s="33">
        <v>1041</v>
      </c>
      <c r="F82" s="33">
        <v>1041</v>
      </c>
      <c r="G82" s="70">
        <v>558</v>
      </c>
    </row>
    <row r="83" spans="1:7" s="100" customFormat="1" ht="14.1" customHeight="1">
      <c r="A83" s="66"/>
      <c r="B83" s="72" t="s">
        <v>82</v>
      </c>
      <c r="C83" s="66" t="s">
        <v>33</v>
      </c>
      <c r="D83" s="33">
        <v>12</v>
      </c>
      <c r="E83" s="33">
        <v>332</v>
      </c>
      <c r="F83" s="33">
        <v>332</v>
      </c>
      <c r="G83" s="33">
        <v>1</v>
      </c>
    </row>
    <row r="84" spans="1:7" s="100" customFormat="1" ht="14.1" customHeight="1">
      <c r="A84" s="66"/>
      <c r="B84" s="72" t="s">
        <v>83</v>
      </c>
      <c r="C84" s="66" t="s">
        <v>34</v>
      </c>
      <c r="D84" s="33">
        <v>1610</v>
      </c>
      <c r="E84" s="33">
        <v>2044</v>
      </c>
      <c r="F84" s="33">
        <v>2044</v>
      </c>
      <c r="G84" s="33">
        <v>2049</v>
      </c>
    </row>
    <row r="85" spans="1:7" ht="14.1" customHeight="1">
      <c r="A85" s="42"/>
      <c r="B85" s="72" t="s">
        <v>84</v>
      </c>
      <c r="C85" s="66" t="s">
        <v>37</v>
      </c>
      <c r="D85" s="34">
        <v>50</v>
      </c>
      <c r="E85" s="33">
        <v>50</v>
      </c>
      <c r="F85" s="33">
        <v>50</v>
      </c>
      <c r="G85" s="70">
        <v>50</v>
      </c>
    </row>
    <row r="86" spans="1:7" ht="14.1" customHeight="1">
      <c r="A86" s="42"/>
      <c r="B86" s="72" t="s">
        <v>85</v>
      </c>
      <c r="C86" s="52" t="s">
        <v>8</v>
      </c>
      <c r="D86" s="33">
        <v>346</v>
      </c>
      <c r="E86" s="33">
        <v>346</v>
      </c>
      <c r="F86" s="33">
        <v>346</v>
      </c>
      <c r="G86" s="33">
        <v>346</v>
      </c>
    </row>
    <row r="87" spans="1:7" s="100" customFormat="1" ht="14.1" customHeight="1">
      <c r="A87" s="66"/>
      <c r="B87" s="72" t="s">
        <v>86</v>
      </c>
      <c r="C87" s="66" t="s">
        <v>40</v>
      </c>
      <c r="D87" s="39">
        <v>0</v>
      </c>
      <c r="E87" s="37">
        <v>1</v>
      </c>
      <c r="F87" s="37">
        <v>1</v>
      </c>
      <c r="G87" s="37">
        <v>1</v>
      </c>
    </row>
    <row r="88" spans="1:7" ht="14.1" customHeight="1">
      <c r="A88" s="51" t="s">
        <v>4</v>
      </c>
      <c r="B88" s="56">
        <v>70</v>
      </c>
      <c r="C88" s="50" t="s">
        <v>14</v>
      </c>
      <c r="D88" s="37">
        <f t="shared" ref="D88:G88" si="9">SUM(D81:D87)</f>
        <v>7794</v>
      </c>
      <c r="E88" s="37">
        <f t="shared" si="9"/>
        <v>14775</v>
      </c>
      <c r="F88" s="37">
        <f t="shared" si="9"/>
        <v>14775</v>
      </c>
      <c r="G88" s="37">
        <f t="shared" si="9"/>
        <v>14964</v>
      </c>
    </row>
    <row r="89" spans="1:7">
      <c r="A89" s="42"/>
      <c r="B89" s="56"/>
      <c r="C89" s="50"/>
      <c r="D89" s="31"/>
      <c r="E89" s="70"/>
      <c r="F89" s="70"/>
      <c r="G89" s="53"/>
    </row>
    <row r="90" spans="1:7" ht="17.25" customHeight="1">
      <c r="A90" s="42"/>
      <c r="B90" s="56">
        <v>71</v>
      </c>
      <c r="C90" s="50" t="s">
        <v>15</v>
      </c>
      <c r="D90" s="31"/>
      <c r="E90" s="70"/>
      <c r="F90" s="70"/>
      <c r="G90" s="53"/>
    </row>
    <row r="91" spans="1:7" ht="14.1" customHeight="1">
      <c r="A91" s="42"/>
      <c r="B91" s="56">
        <v>44</v>
      </c>
      <c r="C91" s="50" t="s">
        <v>50</v>
      </c>
      <c r="D91" s="31"/>
      <c r="E91" s="70"/>
      <c r="F91" s="70"/>
      <c r="G91" s="53"/>
    </row>
    <row r="92" spans="1:7" ht="14.1" customHeight="1">
      <c r="A92" s="42"/>
      <c r="B92" s="72" t="s">
        <v>87</v>
      </c>
      <c r="C92" s="50" t="s">
        <v>7</v>
      </c>
      <c r="D92" s="33">
        <v>3245</v>
      </c>
      <c r="E92" s="33">
        <v>8247</v>
      </c>
      <c r="F92" s="33">
        <v>8247</v>
      </c>
      <c r="G92" s="70">
        <v>10066</v>
      </c>
    </row>
    <row r="93" spans="1:7" s="100" customFormat="1" ht="14.1" customHeight="1">
      <c r="A93" s="42"/>
      <c r="B93" s="72" t="s">
        <v>88</v>
      </c>
      <c r="C93" s="50" t="s">
        <v>10</v>
      </c>
      <c r="D93" s="33">
        <v>1060</v>
      </c>
      <c r="E93" s="33">
        <v>818</v>
      </c>
      <c r="F93" s="33">
        <f>818+224</f>
        <v>1042</v>
      </c>
      <c r="G93" s="70">
        <v>854</v>
      </c>
    </row>
    <row r="94" spans="1:7" s="100" customFormat="1" ht="14.1" customHeight="1">
      <c r="A94" s="66"/>
      <c r="B94" s="72" t="s">
        <v>89</v>
      </c>
      <c r="C94" s="66" t="s">
        <v>33</v>
      </c>
      <c r="D94" s="33">
        <v>40</v>
      </c>
      <c r="E94" s="33">
        <v>250</v>
      </c>
      <c r="F94" s="33">
        <v>250</v>
      </c>
      <c r="G94" s="33">
        <v>1</v>
      </c>
    </row>
    <row r="95" spans="1:7" s="100" customFormat="1" ht="14.1" customHeight="1">
      <c r="A95" s="66"/>
      <c r="B95" s="72" t="s">
        <v>90</v>
      </c>
      <c r="C95" s="66" t="s">
        <v>34</v>
      </c>
      <c r="D95" s="33">
        <v>1519</v>
      </c>
      <c r="E95" s="33">
        <v>1336</v>
      </c>
      <c r="F95" s="33">
        <v>1336</v>
      </c>
      <c r="G95" s="33">
        <v>1693</v>
      </c>
    </row>
    <row r="96" spans="1:7" ht="14.1" customHeight="1">
      <c r="A96" s="42"/>
      <c r="B96" s="72" t="s">
        <v>91</v>
      </c>
      <c r="C96" s="66" t="s">
        <v>37</v>
      </c>
      <c r="D96" s="33">
        <v>50</v>
      </c>
      <c r="E96" s="33">
        <v>50</v>
      </c>
      <c r="F96" s="33">
        <v>50</v>
      </c>
      <c r="G96" s="70">
        <v>50</v>
      </c>
    </row>
    <row r="97" spans="1:7" s="2" customFormat="1" ht="15.75" customHeight="1">
      <c r="A97" s="136"/>
      <c r="B97" s="137" t="s">
        <v>92</v>
      </c>
      <c r="C97" s="89" t="s">
        <v>8</v>
      </c>
      <c r="D97" s="37">
        <v>346</v>
      </c>
      <c r="E97" s="37">
        <v>346</v>
      </c>
      <c r="F97" s="37">
        <v>346</v>
      </c>
      <c r="G97" s="37">
        <v>346</v>
      </c>
    </row>
    <row r="98" spans="1:7" s="100" customFormat="1" ht="14.1" customHeight="1">
      <c r="A98" s="66"/>
      <c r="B98" s="72" t="s">
        <v>93</v>
      </c>
      <c r="C98" s="66" t="s">
        <v>40</v>
      </c>
      <c r="D98" s="38">
        <v>0</v>
      </c>
      <c r="E98" s="33">
        <v>1</v>
      </c>
      <c r="F98" s="33">
        <v>1</v>
      </c>
      <c r="G98" s="33">
        <v>1</v>
      </c>
    </row>
    <row r="99" spans="1:7" s="100" customFormat="1" ht="14.1" customHeight="1">
      <c r="A99" s="66" t="s">
        <v>4</v>
      </c>
      <c r="B99" s="56">
        <v>44</v>
      </c>
      <c r="C99" s="50" t="s">
        <v>50</v>
      </c>
      <c r="D99" s="40">
        <f t="shared" ref="D99:G99" si="10">SUM(D92:D98)</f>
        <v>6260</v>
      </c>
      <c r="E99" s="40">
        <f t="shared" si="10"/>
        <v>11048</v>
      </c>
      <c r="F99" s="40">
        <f t="shared" si="10"/>
        <v>11272</v>
      </c>
      <c r="G99" s="40">
        <f t="shared" si="10"/>
        <v>13011</v>
      </c>
    </row>
    <row r="100" spans="1:7" s="100" customFormat="1">
      <c r="A100" s="66"/>
      <c r="B100" s="67"/>
      <c r="C100" s="66"/>
      <c r="D100" s="38"/>
      <c r="E100" s="33"/>
      <c r="F100" s="33"/>
      <c r="G100" s="33"/>
    </row>
    <row r="101" spans="1:7" s="2" customFormat="1" ht="14.1" customHeight="1">
      <c r="A101" s="51"/>
      <c r="B101" s="49">
        <v>50</v>
      </c>
      <c r="C101" s="50" t="s">
        <v>44</v>
      </c>
      <c r="D101" s="33"/>
      <c r="E101" s="33"/>
      <c r="F101" s="33"/>
      <c r="G101" s="33"/>
    </row>
    <row r="102" spans="1:7" s="2" customFormat="1" ht="14.1" customHeight="1">
      <c r="A102" s="51"/>
      <c r="B102" s="49" t="s">
        <v>94</v>
      </c>
      <c r="C102" s="52" t="s">
        <v>7</v>
      </c>
      <c r="D102" s="33">
        <v>2903</v>
      </c>
      <c r="E102" s="33">
        <v>6711</v>
      </c>
      <c r="F102" s="33">
        <v>6711</v>
      </c>
      <c r="G102" s="33">
        <v>7321</v>
      </c>
    </row>
    <row r="103" spans="1:7" s="2" customFormat="1" ht="14.1" customHeight="1">
      <c r="A103" s="51"/>
      <c r="B103" s="49" t="s">
        <v>95</v>
      </c>
      <c r="C103" s="52" t="s">
        <v>10</v>
      </c>
      <c r="D103" s="33">
        <v>950</v>
      </c>
      <c r="E103" s="33">
        <v>1569</v>
      </c>
      <c r="F103" s="33">
        <f>1569+606</f>
        <v>2175</v>
      </c>
      <c r="G103" s="33">
        <v>1762</v>
      </c>
    </row>
    <row r="104" spans="1:7" s="2" customFormat="1" ht="14.1" customHeight="1">
      <c r="A104" s="51"/>
      <c r="B104" s="49" t="s">
        <v>96</v>
      </c>
      <c r="C104" s="52" t="s">
        <v>33</v>
      </c>
      <c r="D104" s="38">
        <v>0</v>
      </c>
      <c r="E104" s="33">
        <v>203</v>
      </c>
      <c r="F104" s="33">
        <v>203</v>
      </c>
      <c r="G104" s="33">
        <v>1</v>
      </c>
    </row>
    <row r="105" spans="1:7" s="2" customFormat="1" ht="14.1" customHeight="1">
      <c r="A105" s="51"/>
      <c r="B105" s="49" t="s">
        <v>97</v>
      </c>
      <c r="C105" s="52" t="s">
        <v>34</v>
      </c>
      <c r="D105" s="33">
        <v>995</v>
      </c>
      <c r="E105" s="33">
        <v>972</v>
      </c>
      <c r="F105" s="33">
        <v>972</v>
      </c>
      <c r="G105" s="33">
        <v>1140</v>
      </c>
    </row>
    <row r="106" spans="1:7" s="2" customFormat="1" ht="14.1" customHeight="1">
      <c r="A106" s="51"/>
      <c r="B106" s="49" t="s">
        <v>98</v>
      </c>
      <c r="C106" s="52" t="s">
        <v>37</v>
      </c>
      <c r="D106" s="33">
        <v>50</v>
      </c>
      <c r="E106" s="33">
        <v>50</v>
      </c>
      <c r="F106" s="33">
        <v>50</v>
      </c>
      <c r="G106" s="33">
        <v>50</v>
      </c>
    </row>
    <row r="107" spans="1:7" s="2" customFormat="1" ht="14.1" customHeight="1">
      <c r="A107" s="51"/>
      <c r="B107" s="49" t="s">
        <v>99</v>
      </c>
      <c r="C107" s="52" t="s">
        <v>8</v>
      </c>
      <c r="D107" s="33">
        <v>346</v>
      </c>
      <c r="E107" s="33">
        <v>346</v>
      </c>
      <c r="F107" s="33">
        <v>346</v>
      </c>
      <c r="G107" s="33">
        <v>346</v>
      </c>
    </row>
    <row r="108" spans="1:7" s="2" customFormat="1" ht="14.1" customHeight="1">
      <c r="A108" s="51"/>
      <c r="B108" s="49" t="s">
        <v>100</v>
      </c>
      <c r="C108" s="52" t="s">
        <v>40</v>
      </c>
      <c r="D108" s="38">
        <v>0</v>
      </c>
      <c r="E108" s="33">
        <v>1</v>
      </c>
      <c r="F108" s="33">
        <v>1</v>
      </c>
      <c r="G108" s="33">
        <v>1</v>
      </c>
    </row>
    <row r="109" spans="1:7" s="2" customFormat="1" ht="14.1" customHeight="1">
      <c r="A109" s="51" t="s">
        <v>4</v>
      </c>
      <c r="B109" s="49">
        <v>50</v>
      </c>
      <c r="C109" s="50" t="s">
        <v>44</v>
      </c>
      <c r="D109" s="40">
        <f t="shared" ref="D109:F109" si="11">SUM(D102:D108)</f>
        <v>5244</v>
      </c>
      <c r="E109" s="40">
        <f t="shared" si="11"/>
        <v>9852</v>
      </c>
      <c r="F109" s="40">
        <f t="shared" si="11"/>
        <v>10458</v>
      </c>
      <c r="G109" s="40">
        <f t="shared" ref="G109" si="12">SUM(G102:G108)</f>
        <v>10621</v>
      </c>
    </row>
    <row r="110" spans="1:7" s="2" customFormat="1" ht="14.1" customHeight="1">
      <c r="A110" s="51" t="s">
        <v>4</v>
      </c>
      <c r="B110" s="56">
        <v>71</v>
      </c>
      <c r="C110" s="50" t="s">
        <v>15</v>
      </c>
      <c r="D110" s="37">
        <f t="shared" ref="D110:F110" si="13">D99+D109</f>
        <v>11504</v>
      </c>
      <c r="E110" s="37">
        <f t="shared" si="13"/>
        <v>20900</v>
      </c>
      <c r="F110" s="37">
        <f t="shared" si="13"/>
        <v>21730</v>
      </c>
      <c r="G110" s="37">
        <f t="shared" ref="G110" si="14">G99+G109</f>
        <v>23632</v>
      </c>
    </row>
    <row r="111" spans="1:7">
      <c r="A111" s="42"/>
      <c r="B111" s="56"/>
      <c r="C111" s="50"/>
      <c r="D111" s="31"/>
      <c r="E111" s="70"/>
      <c r="F111" s="70"/>
      <c r="G111" s="53"/>
    </row>
    <row r="112" spans="1:7" ht="13.9" customHeight="1">
      <c r="A112" s="42"/>
      <c r="B112" s="56">
        <v>72</v>
      </c>
      <c r="C112" s="50" t="s">
        <v>16</v>
      </c>
      <c r="D112" s="31"/>
      <c r="E112" s="70"/>
      <c r="F112" s="70"/>
      <c r="G112" s="53"/>
    </row>
    <row r="113" spans="1:7" ht="13.9" customHeight="1">
      <c r="A113" s="42"/>
      <c r="B113" s="72" t="s">
        <v>101</v>
      </c>
      <c r="C113" s="50" t="s">
        <v>7</v>
      </c>
      <c r="D113" s="33">
        <v>4643</v>
      </c>
      <c r="E113" s="33">
        <v>7313</v>
      </c>
      <c r="F113" s="33">
        <f>7313+2556</f>
        <v>9869</v>
      </c>
      <c r="G113" s="70">
        <v>12578</v>
      </c>
    </row>
    <row r="114" spans="1:7" s="100" customFormat="1" ht="14.85" customHeight="1">
      <c r="A114" s="42"/>
      <c r="B114" s="72" t="s">
        <v>102</v>
      </c>
      <c r="C114" s="50" t="s">
        <v>10</v>
      </c>
      <c r="D114" s="33">
        <v>537</v>
      </c>
      <c r="E114" s="33">
        <v>650</v>
      </c>
      <c r="F114" s="33">
        <f>650+247</f>
        <v>897</v>
      </c>
      <c r="G114" s="70">
        <v>680</v>
      </c>
    </row>
    <row r="115" spans="1:7" s="100" customFormat="1" ht="14.85" customHeight="1">
      <c r="A115" s="66"/>
      <c r="B115" s="72" t="s">
        <v>103</v>
      </c>
      <c r="C115" s="66" t="s">
        <v>33</v>
      </c>
      <c r="D115" s="33">
        <v>82</v>
      </c>
      <c r="E115" s="33">
        <v>222</v>
      </c>
      <c r="F115" s="33">
        <v>222</v>
      </c>
      <c r="G115" s="33">
        <v>1</v>
      </c>
    </row>
    <row r="116" spans="1:7" s="100" customFormat="1" ht="14.85" customHeight="1">
      <c r="A116" s="66"/>
      <c r="B116" s="72" t="s">
        <v>104</v>
      </c>
      <c r="C116" s="66" t="s">
        <v>34</v>
      </c>
      <c r="D116" s="33">
        <v>638</v>
      </c>
      <c r="E116" s="33">
        <v>1061</v>
      </c>
      <c r="F116" s="33">
        <v>1061</v>
      </c>
      <c r="G116" s="33">
        <v>1894</v>
      </c>
    </row>
    <row r="117" spans="1:7" ht="13.9" customHeight="1">
      <c r="A117" s="42"/>
      <c r="B117" s="72" t="s">
        <v>105</v>
      </c>
      <c r="C117" s="66" t="s">
        <v>37</v>
      </c>
      <c r="D117" s="33">
        <v>50</v>
      </c>
      <c r="E117" s="33">
        <v>50</v>
      </c>
      <c r="F117" s="33">
        <v>50</v>
      </c>
      <c r="G117" s="70">
        <v>50</v>
      </c>
    </row>
    <row r="118" spans="1:7" s="2" customFormat="1" ht="13.9" customHeight="1">
      <c r="A118" s="42"/>
      <c r="B118" s="72" t="s">
        <v>106</v>
      </c>
      <c r="C118" s="50" t="s">
        <v>8</v>
      </c>
      <c r="D118" s="33">
        <v>346</v>
      </c>
      <c r="E118" s="33">
        <v>346</v>
      </c>
      <c r="F118" s="33">
        <v>346</v>
      </c>
      <c r="G118" s="33">
        <v>346</v>
      </c>
    </row>
    <row r="119" spans="1:7" s="100" customFormat="1" ht="16.5" customHeight="1">
      <c r="A119" s="66"/>
      <c r="B119" s="72" t="s">
        <v>107</v>
      </c>
      <c r="C119" s="66" t="s">
        <v>40</v>
      </c>
      <c r="D119" s="39">
        <v>0</v>
      </c>
      <c r="E119" s="37">
        <v>1</v>
      </c>
      <c r="F119" s="37">
        <v>1</v>
      </c>
      <c r="G119" s="37">
        <v>1</v>
      </c>
    </row>
    <row r="120" spans="1:7" ht="15.75" customHeight="1">
      <c r="A120" s="51" t="s">
        <v>4</v>
      </c>
      <c r="B120" s="56">
        <v>72</v>
      </c>
      <c r="C120" s="50" t="s">
        <v>16</v>
      </c>
      <c r="D120" s="37">
        <f t="shared" ref="D120:G120" si="15">SUM(D113:D119)</f>
        <v>6296</v>
      </c>
      <c r="E120" s="37">
        <f t="shared" si="15"/>
        <v>9643</v>
      </c>
      <c r="F120" s="37">
        <f t="shared" si="15"/>
        <v>12446</v>
      </c>
      <c r="G120" s="37">
        <f t="shared" si="15"/>
        <v>15550</v>
      </c>
    </row>
    <row r="121" spans="1:7">
      <c r="A121" s="51"/>
      <c r="B121" s="56"/>
      <c r="C121" s="50"/>
      <c r="D121" s="33"/>
      <c r="E121" s="33"/>
      <c r="F121" s="33"/>
      <c r="G121" s="33"/>
    </row>
    <row r="122" spans="1:7" ht="13.9" customHeight="1">
      <c r="A122" s="42"/>
      <c r="B122" s="56">
        <v>73</v>
      </c>
      <c r="C122" s="50" t="s">
        <v>115</v>
      </c>
      <c r="D122" s="31"/>
      <c r="E122" s="70"/>
      <c r="F122" s="70"/>
      <c r="G122" s="53"/>
    </row>
    <row r="123" spans="1:7" ht="13.9" customHeight="1">
      <c r="A123" s="42"/>
      <c r="B123" s="72" t="s">
        <v>116</v>
      </c>
      <c r="C123" s="50" t="s">
        <v>112</v>
      </c>
      <c r="D123" s="33">
        <v>1000</v>
      </c>
      <c r="E123" s="38">
        <v>0</v>
      </c>
      <c r="F123" s="38">
        <v>0</v>
      </c>
      <c r="G123" s="38">
        <v>0</v>
      </c>
    </row>
    <row r="124" spans="1:7" ht="15" customHeight="1">
      <c r="A124" s="51" t="s">
        <v>4</v>
      </c>
      <c r="B124" s="56">
        <v>73</v>
      </c>
      <c r="C124" s="50" t="s">
        <v>115</v>
      </c>
      <c r="D124" s="40">
        <f t="shared" ref="D124:G124" si="16">D123</f>
        <v>1000</v>
      </c>
      <c r="E124" s="30">
        <f t="shared" si="16"/>
        <v>0</v>
      </c>
      <c r="F124" s="30">
        <f t="shared" si="16"/>
        <v>0</v>
      </c>
      <c r="G124" s="30">
        <f t="shared" si="16"/>
        <v>0</v>
      </c>
    </row>
    <row r="125" spans="1:7">
      <c r="A125" s="42"/>
      <c r="B125" s="56"/>
      <c r="C125" s="50"/>
      <c r="D125" s="31"/>
      <c r="E125" s="33"/>
      <c r="F125" s="33"/>
      <c r="G125" s="31"/>
    </row>
    <row r="126" spans="1:7" ht="31.5" customHeight="1">
      <c r="A126" s="42"/>
      <c r="B126" s="56">
        <v>85</v>
      </c>
      <c r="C126" s="50" t="s">
        <v>127</v>
      </c>
      <c r="D126" s="31"/>
      <c r="E126" s="33"/>
      <c r="F126" s="33"/>
      <c r="G126" s="31"/>
    </row>
    <row r="127" spans="1:7" ht="27.95" customHeight="1">
      <c r="A127" s="42"/>
      <c r="B127" s="56" t="s">
        <v>108</v>
      </c>
      <c r="C127" s="50" t="s">
        <v>26</v>
      </c>
      <c r="D127" s="33">
        <v>99980</v>
      </c>
      <c r="E127" s="33">
        <v>138175</v>
      </c>
      <c r="F127" s="33">
        <f>138175-28375</f>
        <v>109800</v>
      </c>
      <c r="G127" s="38">
        <v>0</v>
      </c>
    </row>
    <row r="128" spans="1:7" s="2" customFormat="1" ht="27.95" customHeight="1">
      <c r="A128" s="42"/>
      <c r="B128" s="56" t="s">
        <v>109</v>
      </c>
      <c r="C128" s="50" t="s">
        <v>28</v>
      </c>
      <c r="D128" s="33">
        <v>24547</v>
      </c>
      <c r="E128" s="33">
        <v>15000</v>
      </c>
      <c r="F128" s="33">
        <v>15000</v>
      </c>
      <c r="G128" s="38">
        <v>0</v>
      </c>
    </row>
    <row r="129" spans="1:7" s="2" customFormat="1" ht="14.1" customHeight="1">
      <c r="A129" s="42"/>
      <c r="B129" s="56"/>
      <c r="C129" s="50"/>
      <c r="D129" s="38"/>
      <c r="E129" s="33"/>
      <c r="F129" s="33"/>
      <c r="G129" s="33"/>
    </row>
    <row r="130" spans="1:7" s="2" customFormat="1" ht="25.5">
      <c r="A130" s="42"/>
      <c r="B130" s="56">
        <v>90</v>
      </c>
      <c r="C130" s="50" t="s">
        <v>26</v>
      </c>
      <c r="D130" s="38"/>
      <c r="E130" s="33"/>
      <c r="F130" s="33"/>
      <c r="G130" s="33"/>
    </row>
    <row r="131" spans="1:7" s="2" customFormat="1" ht="14.1" customHeight="1">
      <c r="A131" s="42"/>
      <c r="B131" s="56" t="s">
        <v>135</v>
      </c>
      <c r="C131" s="50" t="s">
        <v>112</v>
      </c>
      <c r="D131" s="38">
        <v>0</v>
      </c>
      <c r="E131" s="38">
        <v>0</v>
      </c>
      <c r="F131" s="38">
        <v>0</v>
      </c>
      <c r="G131" s="33">
        <v>48997</v>
      </c>
    </row>
    <row r="132" spans="1:7" s="2" customFormat="1" ht="25.5">
      <c r="A132" s="42" t="s">
        <v>4</v>
      </c>
      <c r="B132" s="56">
        <v>90</v>
      </c>
      <c r="C132" s="50" t="s">
        <v>26</v>
      </c>
      <c r="D132" s="30">
        <f>D131</f>
        <v>0</v>
      </c>
      <c r="E132" s="30">
        <f t="shared" ref="E132:G132" si="17">E131</f>
        <v>0</v>
      </c>
      <c r="F132" s="30">
        <f t="shared" si="17"/>
        <v>0</v>
      </c>
      <c r="G132" s="40">
        <f t="shared" si="17"/>
        <v>48997</v>
      </c>
    </row>
    <row r="133" spans="1:7" s="2" customFormat="1" ht="14.1" customHeight="1">
      <c r="A133" s="42"/>
      <c r="B133" s="56"/>
      <c r="C133" s="50"/>
      <c r="D133" s="38"/>
      <c r="E133" s="33"/>
      <c r="F133" s="33"/>
      <c r="G133" s="33"/>
    </row>
    <row r="134" spans="1:7" s="2" customFormat="1" ht="25.5">
      <c r="A134" s="42"/>
      <c r="B134" s="56">
        <v>91</v>
      </c>
      <c r="C134" s="50" t="s">
        <v>28</v>
      </c>
      <c r="D134" s="38"/>
      <c r="E134" s="33"/>
      <c r="F134" s="33"/>
      <c r="G134" s="33"/>
    </row>
    <row r="135" spans="1:7" s="2" customFormat="1" ht="14.1" customHeight="1">
      <c r="A135" s="42"/>
      <c r="B135" s="56" t="s">
        <v>136</v>
      </c>
      <c r="C135" s="50" t="s">
        <v>112</v>
      </c>
      <c r="D135" s="38">
        <v>0</v>
      </c>
      <c r="E135" s="38">
        <v>0</v>
      </c>
      <c r="F135" s="38">
        <v>0</v>
      </c>
      <c r="G135" s="33">
        <v>5000</v>
      </c>
    </row>
    <row r="136" spans="1:7" s="2" customFormat="1" ht="25.5">
      <c r="A136" s="136" t="s">
        <v>4</v>
      </c>
      <c r="B136" s="88">
        <v>91</v>
      </c>
      <c r="C136" s="89" t="s">
        <v>28</v>
      </c>
      <c r="D136" s="30">
        <f>D135</f>
        <v>0</v>
      </c>
      <c r="E136" s="30">
        <f t="shared" ref="E136" si="18">E135</f>
        <v>0</v>
      </c>
      <c r="F136" s="30">
        <f t="shared" ref="F136" si="19">F135</f>
        <v>0</v>
      </c>
      <c r="G136" s="40">
        <f t="shared" ref="G136" si="20">G135</f>
        <v>5000</v>
      </c>
    </row>
    <row r="137" spans="1:7" s="2" customFormat="1">
      <c r="A137" s="42"/>
      <c r="B137" s="56"/>
      <c r="C137" s="50"/>
      <c r="D137" s="38"/>
      <c r="E137" s="38"/>
      <c r="F137" s="38"/>
      <c r="G137" s="38"/>
    </row>
    <row r="138" spans="1:7" s="2" customFormat="1" ht="25.5">
      <c r="A138" s="42"/>
      <c r="B138" s="56">
        <v>92</v>
      </c>
      <c r="C138" s="50" t="s">
        <v>137</v>
      </c>
      <c r="D138" s="38"/>
      <c r="E138" s="33"/>
      <c r="F138" s="33"/>
      <c r="G138" s="33"/>
    </row>
    <row r="139" spans="1:7" s="2" customFormat="1" ht="14.1" customHeight="1">
      <c r="A139" s="42"/>
      <c r="B139" s="56" t="s">
        <v>138</v>
      </c>
      <c r="C139" s="50" t="s">
        <v>112</v>
      </c>
      <c r="D139" s="38">
        <v>0</v>
      </c>
      <c r="E139" s="38">
        <v>0</v>
      </c>
      <c r="F139" s="38">
        <v>0</v>
      </c>
      <c r="G139" s="33">
        <v>5500</v>
      </c>
    </row>
    <row r="140" spans="1:7" s="2" customFormat="1" ht="25.5">
      <c r="A140" s="42" t="s">
        <v>4</v>
      </c>
      <c r="B140" s="56">
        <v>92</v>
      </c>
      <c r="C140" s="50" t="s">
        <v>137</v>
      </c>
      <c r="D140" s="30">
        <f>D139</f>
        <v>0</v>
      </c>
      <c r="E140" s="30">
        <f t="shared" ref="E140:G140" si="21">E139</f>
        <v>0</v>
      </c>
      <c r="F140" s="30">
        <f t="shared" si="21"/>
        <v>0</v>
      </c>
      <c r="G140" s="40">
        <f t="shared" si="21"/>
        <v>5500</v>
      </c>
    </row>
    <row r="141" spans="1:7" s="2" customFormat="1" ht="27.95" customHeight="1">
      <c r="A141" s="42" t="s">
        <v>4</v>
      </c>
      <c r="B141" s="56">
        <v>85</v>
      </c>
      <c r="C141" s="50" t="s">
        <v>126</v>
      </c>
      <c r="D141" s="40">
        <f>SUM(D127:D128)+D132+D136+D140</f>
        <v>124527</v>
      </c>
      <c r="E141" s="40">
        <f t="shared" ref="E141:G141" si="22">SUM(E127:E128)+E132+E136+E140</f>
        <v>153175</v>
      </c>
      <c r="F141" s="40">
        <f t="shared" si="22"/>
        <v>124800</v>
      </c>
      <c r="G141" s="40">
        <f t="shared" si="22"/>
        <v>59497</v>
      </c>
    </row>
    <row r="142" spans="1:7" s="2" customFormat="1" ht="14.1" customHeight="1">
      <c r="A142" s="42"/>
      <c r="B142" s="56"/>
      <c r="C142" s="50"/>
      <c r="D142" s="33"/>
      <c r="E142" s="33"/>
      <c r="F142" s="33"/>
      <c r="G142" s="33"/>
    </row>
    <row r="143" spans="1:7" ht="15" customHeight="1">
      <c r="A143" s="42"/>
      <c r="B143" s="56">
        <v>86</v>
      </c>
      <c r="C143" s="50" t="s">
        <v>146</v>
      </c>
      <c r="D143" s="31"/>
      <c r="E143" s="33"/>
      <c r="F143" s="33"/>
      <c r="G143" s="31"/>
    </row>
    <row r="144" spans="1:7" s="2" customFormat="1">
      <c r="A144" s="42"/>
      <c r="B144" s="56" t="s">
        <v>111</v>
      </c>
      <c r="C144" s="50" t="s">
        <v>112</v>
      </c>
      <c r="D144" s="33">
        <v>7500</v>
      </c>
      <c r="E144" s="33">
        <v>10000</v>
      </c>
      <c r="F144" s="33">
        <v>10000</v>
      </c>
      <c r="G144" s="33">
        <v>10000</v>
      </c>
    </row>
    <row r="145" spans="1:7" s="2" customFormat="1" ht="15" customHeight="1">
      <c r="A145" s="42" t="s">
        <v>4</v>
      </c>
      <c r="B145" s="56">
        <v>86</v>
      </c>
      <c r="C145" s="50" t="s">
        <v>128</v>
      </c>
      <c r="D145" s="40">
        <f t="shared" ref="D145:E145" si="23">SUM(D144:D144)</f>
        <v>7500</v>
      </c>
      <c r="E145" s="40">
        <f t="shared" si="23"/>
        <v>10000</v>
      </c>
      <c r="F145" s="40">
        <f t="shared" ref="F145:G145" si="24">SUM(F144:F144)</f>
        <v>10000</v>
      </c>
      <c r="G145" s="40">
        <f t="shared" si="24"/>
        <v>10000</v>
      </c>
    </row>
    <row r="146" spans="1:7" s="2" customFormat="1" ht="13.9" customHeight="1">
      <c r="A146" s="51" t="s">
        <v>4</v>
      </c>
      <c r="B146" s="47">
        <v>0.10100000000000001</v>
      </c>
      <c r="C146" s="36" t="s">
        <v>13</v>
      </c>
      <c r="D146" s="37">
        <f t="shared" ref="D146:G146" si="25">D120+D124+D110+D88+D141+D145</f>
        <v>158621</v>
      </c>
      <c r="E146" s="37">
        <f t="shared" si="25"/>
        <v>208493</v>
      </c>
      <c r="F146" s="37">
        <f t="shared" si="25"/>
        <v>183751</v>
      </c>
      <c r="G146" s="37">
        <f t="shared" si="25"/>
        <v>123643</v>
      </c>
    </row>
    <row r="147" spans="1:7" s="2" customFormat="1">
      <c r="A147" s="51"/>
      <c r="B147" s="47"/>
      <c r="C147" s="36"/>
      <c r="D147" s="33"/>
      <c r="E147" s="33"/>
      <c r="F147" s="33"/>
      <c r="G147" s="33"/>
    </row>
    <row r="148" spans="1:7" s="2" customFormat="1" ht="13.9" customHeight="1">
      <c r="A148" s="68"/>
      <c r="B148" s="68" t="s">
        <v>29</v>
      </c>
      <c r="C148" s="69" t="s">
        <v>30</v>
      </c>
      <c r="D148" s="33"/>
      <c r="E148" s="33"/>
      <c r="F148" s="33"/>
      <c r="G148" s="33"/>
    </row>
    <row r="149" spans="1:7" s="2" customFormat="1" ht="27.95" customHeight="1">
      <c r="A149" s="51"/>
      <c r="B149" s="56">
        <v>85</v>
      </c>
      <c r="C149" s="50" t="s">
        <v>127</v>
      </c>
      <c r="D149" s="33"/>
      <c r="E149" s="33"/>
      <c r="F149" s="33"/>
      <c r="G149" s="33"/>
    </row>
    <row r="150" spans="1:7" s="2" customFormat="1" ht="27.95" customHeight="1">
      <c r="A150" s="51"/>
      <c r="B150" s="56" t="s">
        <v>108</v>
      </c>
      <c r="C150" s="50" t="s">
        <v>26</v>
      </c>
      <c r="D150" s="39">
        <v>0</v>
      </c>
      <c r="E150" s="37">
        <v>1</v>
      </c>
      <c r="F150" s="37">
        <v>1</v>
      </c>
      <c r="G150" s="39">
        <v>0</v>
      </c>
    </row>
    <row r="151" spans="1:7" s="2" customFormat="1" ht="27.95" customHeight="1">
      <c r="A151" s="42" t="s">
        <v>4</v>
      </c>
      <c r="B151" s="56">
        <v>85</v>
      </c>
      <c r="C151" s="50" t="s">
        <v>127</v>
      </c>
      <c r="D151" s="39">
        <f t="shared" ref="D151:E152" si="26">D150</f>
        <v>0</v>
      </c>
      <c r="E151" s="37">
        <f t="shared" si="26"/>
        <v>1</v>
      </c>
      <c r="F151" s="37">
        <f t="shared" ref="F151:G151" si="27">F150</f>
        <v>1</v>
      </c>
      <c r="G151" s="39">
        <f t="shared" si="27"/>
        <v>0</v>
      </c>
    </row>
    <row r="152" spans="1:7" s="2" customFormat="1" ht="13.9" customHeight="1">
      <c r="A152" s="51" t="s">
        <v>4</v>
      </c>
      <c r="B152" s="68" t="s">
        <v>29</v>
      </c>
      <c r="C152" s="69" t="s">
        <v>30</v>
      </c>
      <c r="D152" s="39">
        <f t="shared" si="26"/>
        <v>0</v>
      </c>
      <c r="E152" s="37">
        <f t="shared" si="26"/>
        <v>1</v>
      </c>
      <c r="F152" s="37">
        <f t="shared" ref="F152:G152" si="28">F151</f>
        <v>1</v>
      </c>
      <c r="G152" s="39">
        <f t="shared" si="28"/>
        <v>0</v>
      </c>
    </row>
    <row r="153" spans="1:7" s="2" customFormat="1">
      <c r="A153" s="51"/>
      <c r="B153" s="47"/>
      <c r="C153" s="36"/>
      <c r="D153" s="33"/>
      <c r="E153" s="33"/>
      <c r="F153" s="33"/>
      <c r="G153" s="33"/>
    </row>
    <row r="154" spans="1:7" s="2" customFormat="1" ht="13.9" customHeight="1">
      <c r="A154" s="51"/>
      <c r="B154" s="68" t="s">
        <v>31</v>
      </c>
      <c r="C154" s="69" t="s">
        <v>32</v>
      </c>
      <c r="D154" s="33"/>
      <c r="E154" s="33"/>
      <c r="F154" s="33"/>
      <c r="G154" s="33"/>
    </row>
    <row r="155" spans="1:7" s="2" customFormat="1" ht="27.95" customHeight="1">
      <c r="A155" s="51"/>
      <c r="B155" s="56">
        <v>85</v>
      </c>
      <c r="C155" s="50" t="s">
        <v>127</v>
      </c>
      <c r="D155" s="33"/>
      <c r="E155" s="33"/>
      <c r="F155" s="33"/>
      <c r="G155" s="33"/>
    </row>
    <row r="156" spans="1:7" s="2" customFormat="1" ht="27.95" customHeight="1">
      <c r="A156" s="51"/>
      <c r="B156" s="56" t="s">
        <v>108</v>
      </c>
      <c r="C156" s="50" t="s">
        <v>26</v>
      </c>
      <c r="D156" s="39">
        <v>0</v>
      </c>
      <c r="E156" s="37">
        <v>1</v>
      </c>
      <c r="F156" s="37">
        <v>1</v>
      </c>
      <c r="G156" s="39">
        <v>0</v>
      </c>
    </row>
    <row r="157" spans="1:7" s="2" customFormat="1" ht="27.95" customHeight="1">
      <c r="A157" s="42" t="s">
        <v>4</v>
      </c>
      <c r="B157" s="56">
        <v>85</v>
      </c>
      <c r="C157" s="50" t="s">
        <v>127</v>
      </c>
      <c r="D157" s="38">
        <f t="shared" ref="D157:E158" si="29">D156</f>
        <v>0</v>
      </c>
      <c r="E157" s="33">
        <f t="shared" si="29"/>
        <v>1</v>
      </c>
      <c r="F157" s="33">
        <f t="shared" ref="F157:G157" si="30">F156</f>
        <v>1</v>
      </c>
      <c r="G157" s="38">
        <f t="shared" si="30"/>
        <v>0</v>
      </c>
    </row>
    <row r="158" spans="1:7" s="2" customFormat="1" ht="13.9" customHeight="1">
      <c r="A158" s="51" t="s">
        <v>4</v>
      </c>
      <c r="B158" s="68" t="s">
        <v>31</v>
      </c>
      <c r="C158" s="69" t="s">
        <v>32</v>
      </c>
      <c r="D158" s="30">
        <f t="shared" si="29"/>
        <v>0</v>
      </c>
      <c r="E158" s="40">
        <f t="shared" si="29"/>
        <v>1</v>
      </c>
      <c r="F158" s="40">
        <f t="shared" ref="F158:G158" si="31">F157</f>
        <v>1</v>
      </c>
      <c r="G158" s="30">
        <f t="shared" si="31"/>
        <v>0</v>
      </c>
    </row>
    <row r="159" spans="1:7" s="2" customFormat="1" ht="13.9" customHeight="1">
      <c r="A159" s="51" t="s">
        <v>4</v>
      </c>
      <c r="B159" s="43">
        <v>2405</v>
      </c>
      <c r="C159" s="36" t="s">
        <v>11</v>
      </c>
      <c r="D159" s="37">
        <f t="shared" ref="D159:G159" si="32">D146+D77+D152+D158</f>
        <v>210107</v>
      </c>
      <c r="E159" s="37">
        <f t="shared" si="32"/>
        <v>274828</v>
      </c>
      <c r="F159" s="37">
        <f t="shared" si="32"/>
        <v>256082</v>
      </c>
      <c r="G159" s="37">
        <f t="shared" si="32"/>
        <v>211328</v>
      </c>
    </row>
    <row r="160" spans="1:7">
      <c r="A160" s="58" t="s">
        <v>4</v>
      </c>
      <c r="B160" s="64"/>
      <c r="C160" s="59" t="s">
        <v>5</v>
      </c>
      <c r="D160" s="37">
        <f t="shared" ref="D160:E160" si="33">D159</f>
        <v>210107</v>
      </c>
      <c r="E160" s="37">
        <f t="shared" si="33"/>
        <v>274828</v>
      </c>
      <c r="F160" s="37">
        <f t="shared" ref="F160:G160" si="34">F159</f>
        <v>256082</v>
      </c>
      <c r="G160" s="37">
        <f t="shared" si="34"/>
        <v>211328</v>
      </c>
    </row>
    <row r="161" spans="1:7" ht="13.5">
      <c r="A161" s="2"/>
      <c r="B161" s="4"/>
      <c r="C161" s="121"/>
      <c r="D161" s="113"/>
      <c r="E161" s="33"/>
      <c r="F161" s="33"/>
      <c r="G161" s="33"/>
    </row>
    <row r="162" spans="1:7" ht="15.6" customHeight="1">
      <c r="C162" s="28" t="s">
        <v>17</v>
      </c>
      <c r="D162" s="31"/>
      <c r="E162" s="91"/>
      <c r="F162" s="91"/>
      <c r="G162" s="32"/>
    </row>
    <row r="163" spans="1:7" ht="15" customHeight="1">
      <c r="A163" s="12" t="s">
        <v>6</v>
      </c>
      <c r="B163" s="60">
        <v>4405</v>
      </c>
      <c r="C163" s="29" t="s">
        <v>18</v>
      </c>
      <c r="D163" s="35"/>
      <c r="E163" s="70"/>
      <c r="F163" s="70"/>
      <c r="G163" s="53"/>
    </row>
    <row r="164" spans="1:7" s="83" customFormat="1" ht="15" customHeight="1">
      <c r="A164" s="73"/>
      <c r="B164" s="74">
        <v>1E-3</v>
      </c>
      <c r="C164" s="75" t="s">
        <v>12</v>
      </c>
      <c r="D164" s="76"/>
      <c r="E164" s="92"/>
      <c r="F164" s="92"/>
      <c r="G164" s="61"/>
    </row>
    <row r="165" spans="1:7" s="83" customFormat="1" ht="15" customHeight="1">
      <c r="A165" s="78"/>
      <c r="B165" s="79">
        <v>44</v>
      </c>
      <c r="C165" s="80" t="s">
        <v>50</v>
      </c>
      <c r="D165" s="76"/>
      <c r="E165" s="93"/>
      <c r="F165" s="93"/>
      <c r="G165" s="77"/>
    </row>
    <row r="166" spans="1:7" s="83" customFormat="1" ht="15" customHeight="1">
      <c r="A166" s="73"/>
      <c r="B166" s="81" t="s">
        <v>110</v>
      </c>
      <c r="C166" s="82" t="s">
        <v>9</v>
      </c>
      <c r="D166" s="94">
        <v>5403</v>
      </c>
      <c r="E166" s="94">
        <v>3000</v>
      </c>
      <c r="F166" s="94">
        <v>3000</v>
      </c>
      <c r="G166" s="33">
        <v>1000</v>
      </c>
    </row>
    <row r="167" spans="1:7" s="83" customFormat="1" ht="25.5">
      <c r="A167" s="73"/>
      <c r="B167" s="81" t="s">
        <v>117</v>
      </c>
      <c r="C167" s="82" t="s">
        <v>118</v>
      </c>
      <c r="D167" s="94">
        <v>600</v>
      </c>
      <c r="E167" s="86">
        <v>0</v>
      </c>
      <c r="F167" s="86">
        <v>0</v>
      </c>
      <c r="G167" s="38">
        <v>0</v>
      </c>
    </row>
    <row r="168" spans="1:7" s="83" customFormat="1" ht="15" customHeight="1">
      <c r="A168" s="73" t="s">
        <v>4</v>
      </c>
      <c r="B168" s="79">
        <v>44</v>
      </c>
      <c r="C168" s="80" t="s">
        <v>50</v>
      </c>
      <c r="D168" s="95">
        <f t="shared" ref="D168:G168" si="35">SUM(D166:D167)</f>
        <v>6003</v>
      </c>
      <c r="E168" s="95">
        <f t="shared" si="35"/>
        <v>3000</v>
      </c>
      <c r="F168" s="95">
        <f t="shared" si="35"/>
        <v>3000</v>
      </c>
      <c r="G168" s="95">
        <f t="shared" si="35"/>
        <v>1000</v>
      </c>
    </row>
    <row r="169" spans="1:7" s="83" customFormat="1" ht="15" customHeight="1">
      <c r="A169" s="73"/>
      <c r="B169" s="79"/>
      <c r="C169" s="80"/>
      <c r="D169" s="84"/>
      <c r="E169" s="96"/>
      <c r="F169" s="96"/>
      <c r="G169" s="84"/>
    </row>
    <row r="170" spans="1:7" s="83" customFormat="1" ht="25.5">
      <c r="A170" s="73"/>
      <c r="B170" s="79">
        <v>60</v>
      </c>
      <c r="C170" s="80" t="s">
        <v>120</v>
      </c>
      <c r="E170" s="97"/>
      <c r="F170" s="97"/>
    </row>
    <row r="171" spans="1:7" s="83" customFormat="1" ht="15" customHeight="1">
      <c r="A171" s="73"/>
      <c r="B171" s="79" t="s">
        <v>121</v>
      </c>
      <c r="C171" s="80" t="s">
        <v>122</v>
      </c>
      <c r="D171" s="94">
        <v>1987</v>
      </c>
      <c r="E171" s="85">
        <v>0</v>
      </c>
      <c r="F171" s="85">
        <v>0</v>
      </c>
      <c r="G171" s="38">
        <v>0</v>
      </c>
    </row>
    <row r="172" spans="1:7" s="83" customFormat="1" ht="28.5" customHeight="1">
      <c r="A172" s="138" t="s">
        <v>4</v>
      </c>
      <c r="B172" s="139">
        <v>60</v>
      </c>
      <c r="C172" s="140" t="s">
        <v>120</v>
      </c>
      <c r="D172" s="95">
        <f t="shared" ref="D172:G172" si="36">D171</f>
        <v>1987</v>
      </c>
      <c r="E172" s="87">
        <f t="shared" si="36"/>
        <v>0</v>
      </c>
      <c r="F172" s="87">
        <f t="shared" si="36"/>
        <v>0</v>
      </c>
      <c r="G172" s="87">
        <f t="shared" si="36"/>
        <v>0</v>
      </c>
    </row>
    <row r="173" spans="1:7" s="83" customFormat="1">
      <c r="A173" s="73"/>
      <c r="B173" s="79"/>
      <c r="C173" s="80"/>
      <c r="E173" s="97"/>
      <c r="F173" s="97"/>
    </row>
    <row r="174" spans="1:7" s="83" customFormat="1">
      <c r="A174" s="73"/>
      <c r="B174" s="79">
        <v>61</v>
      </c>
      <c r="C174" s="80" t="s">
        <v>123</v>
      </c>
      <c r="E174" s="97"/>
      <c r="F174" s="97"/>
    </row>
    <row r="175" spans="1:7" s="83" customFormat="1" ht="15" customHeight="1">
      <c r="A175" s="73"/>
      <c r="B175" s="79" t="s">
        <v>129</v>
      </c>
      <c r="C175" s="80" t="s">
        <v>124</v>
      </c>
      <c r="D175" s="94">
        <v>296</v>
      </c>
      <c r="E175" s="94">
        <v>3000</v>
      </c>
      <c r="F175" s="94">
        <v>3000</v>
      </c>
      <c r="G175" s="33">
        <v>3000</v>
      </c>
    </row>
    <row r="176" spans="1:7" s="83" customFormat="1">
      <c r="A176" s="73" t="s">
        <v>4</v>
      </c>
      <c r="B176" s="79">
        <v>61</v>
      </c>
      <c r="C176" s="80" t="s">
        <v>123</v>
      </c>
      <c r="D176" s="95">
        <f t="shared" ref="D176:F176" si="37">D175</f>
        <v>296</v>
      </c>
      <c r="E176" s="95">
        <f t="shared" si="37"/>
        <v>3000</v>
      </c>
      <c r="F176" s="95">
        <f t="shared" si="37"/>
        <v>3000</v>
      </c>
      <c r="G176" s="95">
        <f t="shared" ref="G176" si="38">G175</f>
        <v>3000</v>
      </c>
    </row>
    <row r="177" spans="1:7" s="83" customFormat="1" ht="15" customHeight="1">
      <c r="A177" s="78" t="s">
        <v>4</v>
      </c>
      <c r="B177" s="74">
        <v>1E-3</v>
      </c>
      <c r="C177" s="75" t="s">
        <v>12</v>
      </c>
      <c r="D177" s="95">
        <f>D168+D172+D176</f>
        <v>8286</v>
      </c>
      <c r="E177" s="95">
        <f t="shared" ref="E177:G177" si="39">E168+E172+E176</f>
        <v>6000</v>
      </c>
      <c r="F177" s="95">
        <f t="shared" si="39"/>
        <v>6000</v>
      </c>
      <c r="G177" s="95">
        <f t="shared" si="39"/>
        <v>4000</v>
      </c>
    </row>
    <row r="178" spans="1:7" s="2" customFormat="1" ht="15" customHeight="1">
      <c r="A178" s="57" t="s">
        <v>4</v>
      </c>
      <c r="B178" s="65">
        <v>4405</v>
      </c>
      <c r="C178" s="62" t="s">
        <v>18</v>
      </c>
      <c r="D178" s="37">
        <f t="shared" ref="D178:E179" si="40">D177</f>
        <v>8286</v>
      </c>
      <c r="E178" s="37">
        <f t="shared" si="40"/>
        <v>6000</v>
      </c>
      <c r="F178" s="37">
        <f t="shared" ref="F178:G178" si="41">F177</f>
        <v>6000</v>
      </c>
      <c r="G178" s="37">
        <f t="shared" si="41"/>
        <v>4000</v>
      </c>
    </row>
    <row r="179" spans="1:7" s="2" customFormat="1" ht="15" customHeight="1">
      <c r="A179" s="58" t="s">
        <v>4</v>
      </c>
      <c r="B179" s="64"/>
      <c r="C179" s="63" t="s">
        <v>17</v>
      </c>
      <c r="D179" s="34">
        <f t="shared" si="40"/>
        <v>8286</v>
      </c>
      <c r="E179" s="34">
        <f t="shared" si="40"/>
        <v>6000</v>
      </c>
      <c r="F179" s="34">
        <f t="shared" ref="F179:G179" si="42">F178</f>
        <v>6000</v>
      </c>
      <c r="G179" s="34">
        <f t="shared" si="42"/>
        <v>4000</v>
      </c>
    </row>
    <row r="180" spans="1:7">
      <c r="A180" s="58" t="s">
        <v>4</v>
      </c>
      <c r="B180" s="64"/>
      <c r="C180" s="63" t="s">
        <v>2</v>
      </c>
      <c r="D180" s="40">
        <f t="shared" ref="D180:G180" si="43">D179+D160</f>
        <v>218393</v>
      </c>
      <c r="E180" s="40">
        <f t="shared" si="43"/>
        <v>280828</v>
      </c>
      <c r="F180" s="40">
        <f t="shared" si="43"/>
        <v>262082</v>
      </c>
      <c r="G180" s="40">
        <f t="shared" si="43"/>
        <v>215328</v>
      </c>
    </row>
    <row r="181" spans="1:7" s="144" customFormat="1" ht="13.5">
      <c r="A181" s="106"/>
      <c r="B181" s="107"/>
      <c r="C181" s="108"/>
      <c r="D181" s="125"/>
      <c r="E181" s="125"/>
      <c r="F181" s="125"/>
      <c r="G181" s="109"/>
    </row>
    <row r="182" spans="1:7" s="144" customFormat="1" ht="13.5">
      <c r="A182" s="117"/>
      <c r="B182" s="118"/>
      <c r="C182" s="119"/>
      <c r="D182" s="113"/>
      <c r="E182" s="113"/>
      <c r="F182" s="120"/>
      <c r="G182" s="120"/>
    </row>
    <row r="183" spans="1:7" s="114" customFormat="1" ht="13.5">
      <c r="A183" s="110"/>
      <c r="B183" s="111"/>
      <c r="C183" s="112"/>
      <c r="D183" s="113"/>
      <c r="E183" s="113"/>
      <c r="F183" s="113"/>
      <c r="G183" s="113"/>
    </row>
  </sheetData>
  <autoFilter ref="A18:G183">
    <filterColumn colId="2"/>
  </autoFilter>
  <customSheetViews>
    <customSheetView guid="{AB0B25A3-0912-441B-B755-8571BB521299}" scale="85" showPageBreaks="1" printArea="1" showAutoFilter="1" hiddenRows="1" view="pageBreakPreview" topLeftCell="A2">
      <selection activeCell="G25" sqref="G25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1"/>
      <headerFooter alignWithMargins="0">
        <oddHeader xml:space="preserve">&amp;C   </oddHeader>
        <oddFooter>&amp;C&amp;"Times New Roman,Bold"   Vol-I     -    &amp;P</oddFooter>
      </headerFooter>
      <autoFilter ref="B1:AG1"/>
    </customSheetView>
    <customSheetView guid="{C9005DB3-FAA8-4560-9BCE-49977A5934C6}" scale="75" showPageBreaks="1" printArea="1" showAutoFilter="1" hiddenRows="1" showRuler="0" topLeftCell="A2">
      <pane xSplit="6" ySplit="17" topLeftCell="G515" activePane="bottomRight" state="frozen"/>
      <selection pane="bottomRight" activeCell="C405" sqref="C405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2"/>
      <headerFooter alignWithMargins="0">
        <oddHeader xml:space="preserve">&amp;C   </oddHeader>
        <oddFooter>&amp;C&amp;"Times New Roman,Bold"   Vol-I     -    &amp;P</oddFooter>
      </headerFooter>
      <autoFilter ref="B1:AA1"/>
    </customSheetView>
    <customSheetView guid="{11785445-139B-4A31-9FC3-9005FC3C3095}" scale="115" showPageBreaks="1" printArea="1" showAutoFilter="1" hiddenRows="1" view="pageBreakPreview" showRuler="0" topLeftCell="A479">
      <selection activeCell="K440" sqref="K440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3"/>
      <headerFooter alignWithMargins="0">
        <oddHeader xml:space="preserve">&amp;C   </oddHeader>
        <oddFooter>&amp;C&amp;"Times New Roman,Bold"   Vol-I     -    &amp;P</oddFooter>
      </headerFooter>
      <autoFilter ref="B1:AA1"/>
    </customSheetView>
    <customSheetView guid="{A1D4F895-248C-45AC-AB56-DBE99D2594FB}" showPageBreaks="1" zeroValues="0" printArea="1" showAutoFilter="1" view="pageBreakPreview" showRuler="0" topLeftCell="A596">
      <selection activeCell="G643" sqref="G643"/>
      <pageMargins left="0.74803149606299202" right="0.511811023622047" top="0.74803149606299202" bottom="0.90551181102362199" header="0.511811023622047" footer="0"/>
      <printOptions horizontalCentered="1"/>
      <pageSetup paperSize="9" firstPageNumber="45" fitToHeight="22" orientation="landscape" blackAndWhite="1" useFirstPageNumber="1" horizontalDpi="4294967292" r:id="rId4"/>
      <headerFooter alignWithMargins="0">
        <oddHeader>&amp;C    &amp;"Times New Roman,Bold"  &amp;P</oddHeader>
      </headerFooter>
      <autoFilter ref="B1:M1"/>
    </customSheetView>
    <customSheetView guid="{CE6969D3-C4C4-4E74-BA3B-A9142892664E}" scale="115" showPageBreaks="1" printArea="1" showAutoFilter="1" hiddenRows="1" view="pageBreakPreview" showRuler="0" topLeftCell="A512">
      <selection activeCell="N514" sqref="N514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5"/>
      <headerFooter alignWithMargins="0">
        <oddHeader xml:space="preserve">&amp;C   </oddHeader>
        <oddFooter>&amp;C&amp;"Times New Roman,Bold"   Vol-I     -    &amp;P</oddFooter>
      </headerFooter>
      <autoFilter ref="B1:AA1"/>
    </customSheetView>
    <customSheetView guid="{E57F7D2B-6C27-407B-9710-2828BB462CF1}" scale="85" showPageBreaks="1" printArea="1" showAutoFilter="1" hiddenRows="1" view="pageBreakPreview" topLeftCell="D485">
      <selection activeCell="I499" sqref="I499"/>
      <pageMargins left="0.74803149606299202" right="0.39370078740157499" top="0.74803149606299202" bottom="0.90551181102362199" header="0.511811023622047" footer="0.59055118110236204"/>
      <printOptions horizontalCentered="1"/>
      <pageSetup paperSize="9" firstPageNumber="14" fitToHeight="22" orientation="landscape" blackAndWhite="1" useFirstPageNumber="1" r:id="rId6"/>
      <headerFooter alignWithMargins="0">
        <oddHeader xml:space="preserve">&amp;C   </oddHeader>
        <oddFooter>&amp;C&amp;"Times New Roman,Bold"   Vol-I     -    &amp;P</oddFooter>
      </headerFooter>
      <autoFilter ref="B1:AG1"/>
    </customSheetView>
  </customSheetView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511" fitToHeight="22" orientation="portrait" blackAndWhite="1" useFirstPageNumber="1" r:id="rId7"/>
  <headerFooter alignWithMargins="0">
    <oddHeader xml:space="preserve">&amp;C   </oddHeader>
    <oddFooter>&amp;C&amp;"Times New Roman,Bold"   &amp;P</oddFooter>
  </headerFooter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Dem49</vt:lpstr>
      <vt:lpstr>'Dem49'!animal</vt:lpstr>
      <vt:lpstr>'Dem49'!fishcap</vt:lpstr>
      <vt:lpstr>'Dem49'!Fishrev</vt:lpstr>
      <vt:lpstr>'Dem49'!Print_Area</vt:lpstr>
      <vt:lpstr>'Dem49'!Print_Titles</vt:lpstr>
    </vt:vector>
  </TitlesOfParts>
  <Company>Fainance Section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Buget Section</dc:creator>
  <cp:lastModifiedBy>Budget JA1</cp:lastModifiedBy>
  <cp:lastPrinted>2026-07-19T03:58:21Z</cp:lastPrinted>
  <dcterms:created xsi:type="dcterms:W3CDTF">2004-06-05T04:32:33Z</dcterms:created>
  <dcterms:modified xsi:type="dcterms:W3CDTF">2026-08-03T06:18:44Z</dcterms:modified>
</cp:coreProperties>
</file>