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00" windowHeight="12495"/>
  </bookViews>
  <sheets>
    <sheet name="dem5" sheetId="4" r:id="rId1"/>
  </sheets>
  <definedNames>
    <definedName name="__123Graph_D" hidden="1">#REF!</definedName>
    <definedName name="_xlnm._FilterDatabase" localSheetId="0" hidden="1">'dem5'!$A$18:$G$739</definedName>
    <definedName name="_rec2" localSheetId="0">'dem5'!#REF!</definedName>
    <definedName name="_Regression_Int" localSheetId="0" hidden="1">1</definedName>
    <definedName name="culrec" localSheetId="0">'dem5'!$D$738:$G$738</definedName>
    <definedName name="culture" localSheetId="0">'dem5'!$D$139:$G$139</definedName>
    <definedName name="culturerevenue" localSheetId="0">'dem5'!$C$12:$F$12</definedName>
    <definedName name="educap" localSheetId="0">'dem5'!$D$734:$G$734</definedName>
    <definedName name="np" localSheetId="0">'dem5'!#REF!</definedName>
    <definedName name="_xlnm.Print_Area" localSheetId="0">'dem5'!$A$1:$G$738</definedName>
    <definedName name="_xlnm.Print_Titles" localSheetId="0">'dem5'!$15:$18</definedName>
    <definedName name="revise" localSheetId="0">'dem5'!$D$755:$F$755</definedName>
    <definedName name="sss" localSheetId="0">'dem5'!$D$150:$G$150</definedName>
    <definedName name="sssrec" localSheetId="0">'dem5'!#REF!</definedName>
    <definedName name="summary" localSheetId="0">'dem5'!$D$743:$F$743</definedName>
    <definedName name="Z_239EE218_578E_4317_BEED_14D5D7089E27_.wvu.FilterData" localSheetId="0" hidden="1">'dem5'!$A$1:$G$741</definedName>
    <definedName name="Z_239EE218_578E_4317_BEED_14D5D7089E27_.wvu.PrintArea" localSheetId="0" hidden="1">'dem5'!$A$1:$G$741</definedName>
    <definedName name="Z_239EE218_578E_4317_BEED_14D5D7089E27_.wvu.PrintTitles" localSheetId="0" hidden="1">'dem5'!$15:$18</definedName>
    <definedName name="Z_302A3EA3_AE96_11D5_A646_0050BA3D7AFD_.wvu.FilterData" localSheetId="0" hidden="1">'dem5'!$A$1:$G$741</definedName>
    <definedName name="Z_302A3EA3_AE96_11D5_A646_0050BA3D7AFD_.wvu.PrintArea" localSheetId="0" hidden="1">'dem5'!$A$1:$G$741</definedName>
    <definedName name="Z_302A3EA3_AE96_11D5_A646_0050BA3D7AFD_.wvu.PrintTitles" localSheetId="0" hidden="1">'dem5'!$15:$18</definedName>
    <definedName name="Z_36DBA021_0ECB_11D4_8064_004005726899_.wvu.FilterData" localSheetId="0" hidden="1">'dem5'!$C$19:$C$731</definedName>
    <definedName name="Z_36DBA021_0ECB_11D4_8064_004005726899_.wvu.PrintTitles" localSheetId="0" hidden="1">'dem5'!$15:$18</definedName>
    <definedName name="Z_93EBE921_AE91_11D5_8685_004005726899_.wvu.FilterData" localSheetId="0" hidden="1">'dem5'!$C$19:$C$731</definedName>
    <definedName name="Z_93EBE921_AE91_11D5_8685_004005726899_.wvu.PrintTitles" localSheetId="0" hidden="1">'dem5'!$15:$18</definedName>
    <definedName name="Z_94DA79C1_0FDE_11D5_9579_000021DAEEA2_.wvu.FilterData" localSheetId="0" hidden="1">'dem5'!$C$19:$C$731</definedName>
    <definedName name="Z_94DA79C1_0FDE_11D5_9579_000021DAEEA2_.wvu.PrintArea" localSheetId="0" hidden="1">'dem5'!$A$1:$G$741</definedName>
    <definedName name="Z_94DA79C1_0FDE_11D5_9579_000021DAEEA2_.wvu.PrintTitles" localSheetId="0" hidden="1">'dem5'!$15:$18</definedName>
    <definedName name="Z_C868F8C3_16D7_11D5_A68D_81D6213F5331_.wvu.FilterData" localSheetId="0" hidden="1">'dem5'!$C$19:$C$731</definedName>
    <definedName name="Z_C868F8C3_16D7_11D5_A68D_81D6213F5331_.wvu.PrintTitles" localSheetId="0" hidden="1">'dem5'!$15:$18</definedName>
    <definedName name="Z_E5DF37BD_125C_11D5_8DC4_D0F5D88B3549_.wvu.FilterData" localSheetId="0" hidden="1">'dem5'!$C$19:$C$731</definedName>
    <definedName name="Z_E5DF37BD_125C_11D5_8DC4_D0F5D88B3549_.wvu.PrintArea" localSheetId="0" hidden="1">'dem5'!$A$1:$G$741</definedName>
    <definedName name="Z_E5DF37BD_125C_11D5_8DC4_D0F5D88B3549_.wvu.PrintTitles" localSheetId="0" hidden="1">'dem5'!$15:$18</definedName>
    <definedName name="Z_F8ADACC1_164E_11D6_B603_000021DAEEA2_.wvu.FilterData" localSheetId="0" hidden="1">'dem5'!$C$19:$C$731</definedName>
    <definedName name="Z_F8ADACC1_164E_11D6_B603_000021DAEEA2_.wvu.PrintTitles" localSheetId="0" hidden="1">'dem5'!$15:$18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6" i="4"/>
  <c r="G120"/>
  <c r="G116"/>
  <c r="G112"/>
  <c r="F296"/>
  <c r="E296"/>
  <c r="D296"/>
  <c r="F120"/>
  <c r="E120"/>
  <c r="D120"/>
  <c r="F116"/>
  <c r="E116"/>
  <c r="D116"/>
  <c r="F112"/>
  <c r="E112"/>
  <c r="D112"/>
  <c r="F374" l="1"/>
  <c r="E374"/>
  <c r="D374"/>
  <c r="G374"/>
  <c r="F730"/>
  <c r="E730"/>
  <c r="D730"/>
  <c r="G730"/>
  <c r="F368"/>
  <c r="E368"/>
  <c r="D368"/>
  <c r="G368"/>
  <c r="F364"/>
  <c r="E364"/>
  <c r="D364"/>
  <c r="G364"/>
  <c r="F660"/>
  <c r="E660"/>
  <c r="D660"/>
  <c r="G660"/>
  <c r="F656"/>
  <c r="E656"/>
  <c r="D656"/>
  <c r="G656"/>
  <c r="F652"/>
  <c r="E652"/>
  <c r="D652"/>
  <c r="G652"/>
  <c r="F648"/>
  <c r="E648"/>
  <c r="D648"/>
  <c r="G648"/>
  <c r="D584"/>
  <c r="F644"/>
  <c r="E644"/>
  <c r="D644"/>
  <c r="G644"/>
  <c r="F640"/>
  <c r="E640"/>
  <c r="D640"/>
  <c r="G640"/>
  <c r="F636"/>
  <c r="E636"/>
  <c r="D636"/>
  <c r="G636"/>
  <c r="F632"/>
  <c r="E632"/>
  <c r="D632"/>
  <c r="G632"/>
  <c r="F628"/>
  <c r="E628"/>
  <c r="D628"/>
  <c r="G628"/>
  <c r="F624"/>
  <c r="E624"/>
  <c r="D624"/>
  <c r="G624"/>
  <c r="F620"/>
  <c r="E620"/>
  <c r="D620"/>
  <c r="G620"/>
  <c r="F616"/>
  <c r="E616"/>
  <c r="D616"/>
  <c r="G616"/>
  <c r="F612"/>
  <c r="E612"/>
  <c r="D612"/>
  <c r="G612"/>
  <c r="F608"/>
  <c r="E608"/>
  <c r="D608"/>
  <c r="G608"/>
  <c r="F604"/>
  <c r="E604"/>
  <c r="D604"/>
  <c r="G604"/>
  <c r="F600"/>
  <c r="E600"/>
  <c r="D600"/>
  <c r="G600"/>
  <c r="F596"/>
  <c r="E596"/>
  <c r="D596"/>
  <c r="G596"/>
  <c r="F592"/>
  <c r="E592"/>
  <c r="D592"/>
  <c r="G592"/>
  <c r="F588"/>
  <c r="E588"/>
  <c r="D588"/>
  <c r="G588"/>
  <c r="F584"/>
  <c r="E584"/>
  <c r="G584"/>
  <c r="F580"/>
  <c r="E580"/>
  <c r="D580"/>
  <c r="G580"/>
  <c r="F292"/>
  <c r="E292"/>
  <c r="D292"/>
  <c r="G292"/>
  <c r="F288"/>
  <c r="E288"/>
  <c r="D288"/>
  <c r="G288"/>
  <c r="F284"/>
  <c r="E284"/>
  <c r="D284"/>
  <c r="G284"/>
  <c r="F280"/>
  <c r="E280"/>
  <c r="D280"/>
  <c r="G280"/>
  <c r="F276"/>
  <c r="E276"/>
  <c r="D276"/>
  <c r="G276"/>
  <c r="F272"/>
  <c r="E272"/>
  <c r="D272"/>
  <c r="G272"/>
  <c r="F268"/>
  <c r="E268"/>
  <c r="D268"/>
  <c r="G268"/>
  <c r="F264"/>
  <c r="E264"/>
  <c r="D264"/>
  <c r="G264"/>
  <c r="F260"/>
  <c r="E260"/>
  <c r="D260"/>
  <c r="G260"/>
  <c r="F256"/>
  <c r="E256"/>
  <c r="D256"/>
  <c r="G256"/>
  <c r="F252"/>
  <c r="E252"/>
  <c r="D252"/>
  <c r="G252"/>
  <c r="G248"/>
  <c r="F248"/>
  <c r="E248"/>
  <c r="D248"/>
  <c r="F378"/>
  <c r="E378"/>
  <c r="D378"/>
  <c r="F518"/>
  <c r="E518"/>
  <c r="D518"/>
  <c r="G518"/>
  <c r="F514"/>
  <c r="E514"/>
  <c r="D514"/>
  <c r="G514"/>
  <c r="F510"/>
  <c r="E510"/>
  <c r="D510"/>
  <c r="G510"/>
  <c r="F506"/>
  <c r="E506"/>
  <c r="D506"/>
  <c r="G506"/>
  <c r="F502"/>
  <c r="E502"/>
  <c r="D502"/>
  <c r="G502"/>
  <c r="F498"/>
  <c r="E498"/>
  <c r="D498"/>
  <c r="G498"/>
  <c r="F494"/>
  <c r="E494"/>
  <c r="D494"/>
  <c r="G494"/>
  <c r="F490"/>
  <c r="E490"/>
  <c r="D490"/>
  <c r="G490"/>
  <c r="F486"/>
  <c r="E486"/>
  <c r="D486"/>
  <c r="G486"/>
  <c r="F482"/>
  <c r="E482"/>
  <c r="D482"/>
  <c r="G482"/>
  <c r="F478"/>
  <c r="E478"/>
  <c r="D478"/>
  <c r="G478"/>
  <c r="F474"/>
  <c r="E474"/>
  <c r="D474"/>
  <c r="G474"/>
  <c r="F470"/>
  <c r="E470"/>
  <c r="D470"/>
  <c r="G470"/>
  <c r="D450"/>
  <c r="F466"/>
  <c r="E466"/>
  <c r="D466"/>
  <c r="G466"/>
  <c r="F462"/>
  <c r="E462"/>
  <c r="D462"/>
  <c r="G462"/>
  <c r="F458"/>
  <c r="E458"/>
  <c r="D458"/>
  <c r="G458"/>
  <c r="F454"/>
  <c r="E454"/>
  <c r="D454"/>
  <c r="G454"/>
  <c r="F450"/>
  <c r="E450"/>
  <c r="G450"/>
  <c r="F446"/>
  <c r="E446"/>
  <c r="D446"/>
  <c r="G446"/>
  <c r="F726"/>
  <c r="E726"/>
  <c r="D726"/>
  <c r="G726"/>
  <c r="F722"/>
  <c r="E722"/>
  <c r="D722"/>
  <c r="G722"/>
  <c r="F718"/>
  <c r="E718"/>
  <c r="D718"/>
  <c r="G718"/>
  <c r="F714"/>
  <c r="E714"/>
  <c r="D714"/>
  <c r="G714"/>
  <c r="F710"/>
  <c r="E710"/>
  <c r="D710"/>
  <c r="G710"/>
  <c r="F706"/>
  <c r="E706"/>
  <c r="D706"/>
  <c r="G706"/>
  <c r="F702"/>
  <c r="E702"/>
  <c r="D702"/>
  <c r="G702"/>
  <c r="G378" l="1"/>
  <c r="F346"/>
  <c r="E346"/>
  <c r="D346"/>
  <c r="G346"/>
  <c r="F360"/>
  <c r="E360"/>
  <c r="D360"/>
  <c r="G360"/>
  <c r="F576"/>
  <c r="E576"/>
  <c r="D576"/>
  <c r="F572"/>
  <c r="E572"/>
  <c r="D572"/>
  <c r="F442"/>
  <c r="E442"/>
  <c r="D442"/>
  <c r="F698"/>
  <c r="E698"/>
  <c r="D698"/>
  <c r="F694"/>
  <c r="E694"/>
  <c r="D694"/>
  <c r="G694"/>
  <c r="E568"/>
  <c r="F568"/>
  <c r="D568"/>
  <c r="G698" l="1"/>
  <c r="G576"/>
  <c r="G568"/>
  <c r="G572"/>
  <c r="G442"/>
  <c r="E438"/>
  <c r="F438"/>
  <c r="D438"/>
  <c r="E342"/>
  <c r="F342"/>
  <c r="D342"/>
  <c r="G342" l="1"/>
  <c r="G438"/>
  <c r="F43"/>
  <c r="E43"/>
  <c r="D43"/>
  <c r="G43"/>
  <c r="F429" l="1"/>
  <c r="F430" s="1"/>
  <c r="F433"/>
  <c r="F434" s="1"/>
  <c r="F559"/>
  <c r="F560" s="1"/>
  <c r="F351"/>
  <c r="F352" s="1"/>
  <c r="F355"/>
  <c r="F356" s="1"/>
  <c r="F330"/>
  <c r="F425"/>
  <c r="F426" s="1"/>
  <c r="F665"/>
  <c r="F666" s="1"/>
  <c r="F563"/>
  <c r="F564" s="1"/>
  <c r="F239"/>
  <c r="F240" s="1"/>
  <c r="F547"/>
  <c r="F548" s="1"/>
  <c r="F83"/>
  <c r="F84" s="1"/>
  <c r="F67"/>
  <c r="F68" s="1"/>
  <c r="E108"/>
  <c r="F108"/>
  <c r="D108"/>
  <c r="G108"/>
  <c r="F49"/>
  <c r="F59" s="1"/>
  <c r="D83"/>
  <c r="D84" s="1"/>
  <c r="F690"/>
  <c r="F686"/>
  <c r="F678"/>
  <c r="F674"/>
  <c r="F670"/>
  <c r="F556"/>
  <c r="F552"/>
  <c r="F544"/>
  <c r="F524"/>
  <c r="F422"/>
  <c r="F418"/>
  <c r="F414"/>
  <c r="E414"/>
  <c r="E418"/>
  <c r="E422"/>
  <c r="E426"/>
  <c r="E690"/>
  <c r="D690"/>
  <c r="E686"/>
  <c r="D686"/>
  <c r="F682"/>
  <c r="E682"/>
  <c r="D682"/>
  <c r="E678"/>
  <c r="D678"/>
  <c r="E674"/>
  <c r="D674"/>
  <c r="E670"/>
  <c r="D670"/>
  <c r="E666"/>
  <c r="D666"/>
  <c r="E564"/>
  <c r="D564"/>
  <c r="E560"/>
  <c r="D560"/>
  <c r="E556"/>
  <c r="D556"/>
  <c r="E552"/>
  <c r="D552"/>
  <c r="E548"/>
  <c r="D548"/>
  <c r="E544"/>
  <c r="D544"/>
  <c r="F540"/>
  <c r="E540"/>
  <c r="D540"/>
  <c r="F536"/>
  <c r="E536"/>
  <c r="D536"/>
  <c r="F532"/>
  <c r="E532"/>
  <c r="D532"/>
  <c r="F528"/>
  <c r="E528"/>
  <c r="D528"/>
  <c r="E524"/>
  <c r="D524"/>
  <c r="E434"/>
  <c r="D434"/>
  <c r="E430"/>
  <c r="D430"/>
  <c r="D426"/>
  <c r="D422"/>
  <c r="D418"/>
  <c r="D414"/>
  <c r="F410"/>
  <c r="E410"/>
  <c r="D410"/>
  <c r="F406"/>
  <c r="E406"/>
  <c r="D406"/>
  <c r="F402"/>
  <c r="E402"/>
  <c r="D402"/>
  <c r="F398"/>
  <c r="E398"/>
  <c r="D398"/>
  <c r="F394"/>
  <c r="E394"/>
  <c r="D394"/>
  <c r="F390"/>
  <c r="E390"/>
  <c r="D390"/>
  <c r="F386"/>
  <c r="E386"/>
  <c r="D386"/>
  <c r="F382"/>
  <c r="E382"/>
  <c r="D382"/>
  <c r="E356"/>
  <c r="D356"/>
  <c r="E352"/>
  <c r="D352"/>
  <c r="F338"/>
  <c r="E338"/>
  <c r="D338"/>
  <c r="F334"/>
  <c r="E334"/>
  <c r="D334"/>
  <c r="E330"/>
  <c r="D330"/>
  <c r="F326"/>
  <c r="E326"/>
  <c r="D326"/>
  <c r="F322"/>
  <c r="E322"/>
  <c r="D322"/>
  <c r="F318"/>
  <c r="E318"/>
  <c r="D318"/>
  <c r="F314"/>
  <c r="E314"/>
  <c r="D314"/>
  <c r="F310"/>
  <c r="E310"/>
  <c r="D310"/>
  <c r="F306"/>
  <c r="E306"/>
  <c r="D306"/>
  <c r="F302"/>
  <c r="E302"/>
  <c r="D302"/>
  <c r="F244"/>
  <c r="E244"/>
  <c r="D244"/>
  <c r="E240"/>
  <c r="D240"/>
  <c r="F236"/>
  <c r="E236"/>
  <c r="D236"/>
  <c r="F232"/>
  <c r="E232"/>
  <c r="D232"/>
  <c r="F228"/>
  <c r="E228"/>
  <c r="D228"/>
  <c r="F224"/>
  <c r="E224"/>
  <c r="D224"/>
  <c r="F220"/>
  <c r="E220"/>
  <c r="D220"/>
  <c r="F216"/>
  <c r="E216"/>
  <c r="D216"/>
  <c r="F212"/>
  <c r="E212"/>
  <c r="D212"/>
  <c r="F208"/>
  <c r="E208"/>
  <c r="D208"/>
  <c r="F204"/>
  <c r="E204"/>
  <c r="D204"/>
  <c r="F200"/>
  <c r="E200"/>
  <c r="D200"/>
  <c r="F196"/>
  <c r="E196"/>
  <c r="D196"/>
  <c r="F190"/>
  <c r="E190"/>
  <c r="D190"/>
  <c r="F186"/>
  <c r="E186"/>
  <c r="D186"/>
  <c r="F181"/>
  <c r="E181"/>
  <c r="D181"/>
  <c r="F176"/>
  <c r="E176"/>
  <c r="D176"/>
  <c r="F172"/>
  <c r="E172"/>
  <c r="D172"/>
  <c r="F168"/>
  <c r="E168"/>
  <c r="D168"/>
  <c r="F164"/>
  <c r="E164"/>
  <c r="D164"/>
  <c r="F160"/>
  <c r="E160"/>
  <c r="D160"/>
  <c r="F148"/>
  <c r="F149" s="1"/>
  <c r="F150" s="1"/>
  <c r="E148"/>
  <c r="E149" s="1"/>
  <c r="E150" s="1"/>
  <c r="D148"/>
  <c r="D149" s="1"/>
  <c r="D150" s="1"/>
  <c r="F137"/>
  <c r="F138" s="1"/>
  <c r="E137"/>
  <c r="E138" s="1"/>
  <c r="D137"/>
  <c r="D138" s="1"/>
  <c r="F128"/>
  <c r="F129" s="1"/>
  <c r="E128"/>
  <c r="E129" s="1"/>
  <c r="D128"/>
  <c r="D129" s="1"/>
  <c r="F104"/>
  <c r="E104"/>
  <c r="D104"/>
  <c r="F100"/>
  <c r="E100"/>
  <c r="D100"/>
  <c r="F96"/>
  <c r="E96"/>
  <c r="D96"/>
  <c r="F92"/>
  <c r="E92"/>
  <c r="D92"/>
  <c r="E84"/>
  <c r="F80"/>
  <c r="E80"/>
  <c r="D80"/>
  <c r="F76"/>
  <c r="E76"/>
  <c r="D76"/>
  <c r="F72"/>
  <c r="E72"/>
  <c r="D72"/>
  <c r="E68"/>
  <c r="D68"/>
  <c r="F64"/>
  <c r="E64"/>
  <c r="D64"/>
  <c r="E59"/>
  <c r="D59"/>
  <c r="F39"/>
  <c r="F44" s="1"/>
  <c r="E39"/>
  <c r="E44" s="1"/>
  <c r="D39"/>
  <c r="D44" s="1"/>
  <c r="G690"/>
  <c r="G686"/>
  <c r="G564"/>
  <c r="G560"/>
  <c r="G556"/>
  <c r="G552"/>
  <c r="G548"/>
  <c r="G544"/>
  <c r="G434"/>
  <c r="G430"/>
  <c r="G426"/>
  <c r="G422"/>
  <c r="G418"/>
  <c r="G414"/>
  <c r="G356"/>
  <c r="G352"/>
  <c r="G338"/>
  <c r="G334"/>
  <c r="G330"/>
  <c r="G244"/>
  <c r="G240"/>
  <c r="G104"/>
  <c r="G100"/>
  <c r="G96"/>
  <c r="D731" l="1"/>
  <c r="F731"/>
  <c r="E731"/>
  <c r="D519"/>
  <c r="F519"/>
  <c r="E519"/>
  <c r="D369"/>
  <c r="F369"/>
  <c r="G369"/>
  <c r="E369"/>
  <c r="F347"/>
  <c r="E347"/>
  <c r="D347"/>
  <c r="F297"/>
  <c r="E297"/>
  <c r="D297"/>
  <c r="D191"/>
  <c r="F191"/>
  <c r="E191"/>
  <c r="E661"/>
  <c r="F661"/>
  <c r="D661"/>
  <c r="G236"/>
  <c r="D732" l="1"/>
  <c r="F732"/>
  <c r="E732"/>
  <c r="E88"/>
  <c r="E121" s="1"/>
  <c r="F88"/>
  <c r="F121" s="1"/>
  <c r="D88"/>
  <c r="D121" s="1"/>
  <c r="G92"/>
  <c r="G682"/>
  <c r="F734" l="1"/>
  <c r="F735" s="1"/>
  <c r="F733"/>
  <c r="E734"/>
  <c r="E735" s="1"/>
  <c r="E733"/>
  <c r="D733"/>
  <c r="D734" s="1"/>
  <c r="D735" s="1"/>
  <c r="D139"/>
  <c r="D151" s="1"/>
  <c r="G88"/>
  <c r="G232"/>
  <c r="D736" l="1"/>
  <c r="E139"/>
  <c r="E151" s="1"/>
  <c r="E736" s="1"/>
  <c r="F139"/>
  <c r="F151" s="1"/>
  <c r="F736" s="1"/>
  <c r="G678" l="1"/>
  <c r="G674"/>
  <c r="G670"/>
  <c r="G666"/>
  <c r="G540"/>
  <c r="G536"/>
  <c r="G532"/>
  <c r="G528"/>
  <c r="G524"/>
  <c r="G410"/>
  <c r="G406"/>
  <c r="G402"/>
  <c r="G398"/>
  <c r="G394"/>
  <c r="G390"/>
  <c r="G386"/>
  <c r="G382"/>
  <c r="G326"/>
  <c r="G322"/>
  <c r="G318"/>
  <c r="G314"/>
  <c r="G310"/>
  <c r="G306"/>
  <c r="G302"/>
  <c r="G228"/>
  <c r="G224"/>
  <c r="G220"/>
  <c r="G216"/>
  <c r="G212"/>
  <c r="G208"/>
  <c r="G204"/>
  <c r="G200"/>
  <c r="G196"/>
  <c r="G190"/>
  <c r="G176"/>
  <c r="G172"/>
  <c r="G168"/>
  <c r="G164"/>
  <c r="G160"/>
  <c r="G80"/>
  <c r="G76"/>
  <c r="G72"/>
  <c r="G68"/>
  <c r="G64"/>
  <c r="G519" l="1"/>
  <c r="G731"/>
  <c r="G347"/>
  <c r="G297"/>
  <c r="G661"/>
  <c r="G84"/>
  <c r="G128"/>
  <c r="G129" s="1"/>
  <c r="G137"/>
  <c r="G138" s="1"/>
  <c r="G181"/>
  <c r="G191" s="1"/>
  <c r="G148"/>
  <c r="G149" s="1"/>
  <c r="G150" s="1"/>
  <c r="G59"/>
  <c r="G39"/>
  <c r="G44" s="1"/>
  <c r="G186"/>
  <c r="G121" l="1"/>
  <c r="G139" s="1"/>
  <c r="G732"/>
  <c r="G733" s="1"/>
  <c r="G151" l="1"/>
  <c r="G734"/>
  <c r="G735" s="1"/>
  <c r="G736" l="1"/>
  <c r="D12" l="1"/>
  <c r="E12"/>
  <c r="F12" l="1"/>
</calcChain>
</file>

<file path=xl/sharedStrings.xml><?xml version="1.0" encoding="utf-8"?>
<sst xmlns="http://schemas.openxmlformats.org/spreadsheetml/2006/main" count="966" uniqueCount="426">
  <si>
    <t>Art and Culture</t>
  </si>
  <si>
    <t>Secretariat- Social Services</t>
  </si>
  <si>
    <t>(a) Education, Sports, Art &amp; Culture</t>
  </si>
  <si>
    <t>Capital Outlay on Education, Sports, Art &amp; Culture</t>
  </si>
  <si>
    <t>Voted</t>
  </si>
  <si>
    <t>Major /Sub-Major/Minor/Sub/Detailed Heads</t>
  </si>
  <si>
    <t>Total</t>
  </si>
  <si>
    <t>REVENUE SECTION</t>
  </si>
  <si>
    <t>M.H.</t>
  </si>
  <si>
    <t>Direction &amp; Administration</t>
  </si>
  <si>
    <t>00.44.01</t>
  </si>
  <si>
    <t>Salaries</t>
  </si>
  <si>
    <t>00.44.11</t>
  </si>
  <si>
    <t>00.44.13</t>
  </si>
  <si>
    <t>Promotion of Art &amp; Culture</t>
  </si>
  <si>
    <t>Establishment</t>
  </si>
  <si>
    <t>60.00.01</t>
  </si>
  <si>
    <t>60.00.13</t>
  </si>
  <si>
    <t>State Archives</t>
  </si>
  <si>
    <t>62.00.01</t>
  </si>
  <si>
    <t>Public Libraries</t>
  </si>
  <si>
    <t>State Central and District Libraries</t>
  </si>
  <si>
    <t>63.00.01</t>
  </si>
  <si>
    <t>Culture Department</t>
  </si>
  <si>
    <t>05.00.01</t>
  </si>
  <si>
    <t>05.00.11</t>
  </si>
  <si>
    <t>CAPITAL SECTION</t>
  </si>
  <si>
    <t>Capital Outlay on Education, Sports, Art and Culture</t>
  </si>
  <si>
    <t>Other Expenditure</t>
  </si>
  <si>
    <t>Namgyal Institute of Tibetology</t>
  </si>
  <si>
    <t>62.00.31</t>
  </si>
  <si>
    <t>II. Details of the estimates and the heads under which this grant will be accounted for:</t>
  </si>
  <si>
    <t>Secretariat</t>
  </si>
  <si>
    <t>Revenue</t>
  </si>
  <si>
    <t>Capital</t>
  </si>
  <si>
    <t>B - Social Services (a) Education, Sports, Art and Culture</t>
  </si>
  <si>
    <t>(h) Others</t>
  </si>
  <si>
    <t>Archives</t>
  </si>
  <si>
    <t>(In Thousands of Rupees)</t>
  </si>
  <si>
    <t>Rec</t>
  </si>
  <si>
    <t>Bhujel Bhawan</t>
  </si>
  <si>
    <t>Art and Culture, 00.911-Deduct Recoveries of overpayments</t>
  </si>
  <si>
    <t>Sikkim Akademi</t>
  </si>
  <si>
    <t>63.00.31</t>
  </si>
  <si>
    <t>60.00.49</t>
  </si>
  <si>
    <t>Wages</t>
  </si>
  <si>
    <t>60.00.02</t>
  </si>
  <si>
    <t>DEMAND NO. 5</t>
  </si>
  <si>
    <t>CULTURE</t>
  </si>
  <si>
    <t>Actuals</t>
  </si>
  <si>
    <t>Budget 
Estimate</t>
  </si>
  <si>
    <t>Revised 
Estimate</t>
  </si>
  <si>
    <t>Construction of Limboo Cultural Heritage Centre cum Mangkhim at Lower Rangang under Rangang- Yangang Constituency</t>
  </si>
  <si>
    <t>Construction of Semechung Bhawan at Lamathang Village under Yuksom- Tashiding Constituency</t>
  </si>
  <si>
    <t>B - Capital Account of Social Service</t>
  </si>
  <si>
    <t>Gangtok District</t>
  </si>
  <si>
    <t>Gyalshing District</t>
  </si>
  <si>
    <t>Mangan District</t>
  </si>
  <si>
    <t>Namchi District</t>
  </si>
  <si>
    <t>Soreng District</t>
  </si>
  <si>
    <t>Pakyong District</t>
  </si>
  <si>
    <t>Construction of Community Bhawan at Rumbuk, Daramdin Constituency</t>
  </si>
  <si>
    <t>Medical Treatment</t>
  </si>
  <si>
    <t>Allowances</t>
  </si>
  <si>
    <t>Leave Travel Concession</t>
  </si>
  <si>
    <t>Training Expenses</t>
  </si>
  <si>
    <t>Domestic Travel Expenses</t>
  </si>
  <si>
    <t>Foreign Travel Expenses</t>
  </si>
  <si>
    <t>Printing and Publications</t>
  </si>
  <si>
    <t>Rent for others</t>
  </si>
  <si>
    <t>Professional Services</t>
  </si>
  <si>
    <t>60.00.06</t>
  </si>
  <si>
    <t>60.00.07</t>
  </si>
  <si>
    <t>Grant in Aid General</t>
  </si>
  <si>
    <t>Other Revenue Expenditure</t>
  </si>
  <si>
    <t>Fuel and Lubricants</t>
  </si>
  <si>
    <t>60.00.24</t>
  </si>
  <si>
    <t>60.00.29</t>
  </si>
  <si>
    <t>Repair and Manitenance</t>
  </si>
  <si>
    <t>62.00.06</t>
  </si>
  <si>
    <t>62.00.07</t>
  </si>
  <si>
    <t>63.00.06</t>
  </si>
  <si>
    <t>63.00.07</t>
  </si>
  <si>
    <t>05.00.06</t>
  </si>
  <si>
    <t>05.00.07</t>
  </si>
  <si>
    <t>00.44.06</t>
  </si>
  <si>
    <t>00.44.07</t>
  </si>
  <si>
    <t>00.44.08</t>
  </si>
  <si>
    <t>00.44.09</t>
  </si>
  <si>
    <t>00.44.12</t>
  </si>
  <si>
    <t>00.44.16</t>
  </si>
  <si>
    <t>00.44.18</t>
  </si>
  <si>
    <t>00.44.24</t>
  </si>
  <si>
    <t>00.44.28</t>
  </si>
  <si>
    <t>Materials and Supplies</t>
  </si>
  <si>
    <t>Advertising and Publicity</t>
  </si>
  <si>
    <t>60.00.19</t>
  </si>
  <si>
    <t>Digital Equipments</t>
  </si>
  <si>
    <t>60.00.21</t>
  </si>
  <si>
    <t>60.00.26</t>
  </si>
  <si>
    <t>Buildings and Structure</t>
  </si>
  <si>
    <t>Manav Dharm Samiti Mandir cum Meditation Centre, Pakyong</t>
  </si>
  <si>
    <t>66.00.35</t>
  </si>
  <si>
    <t>00.44.29</t>
  </si>
  <si>
    <t>Repair and Maintenance</t>
  </si>
  <si>
    <t>Purchase of Vehicles</t>
  </si>
  <si>
    <t>Motor Vehicles</t>
  </si>
  <si>
    <t>44.63.51</t>
  </si>
  <si>
    <t>Costumes and Ornaments</t>
  </si>
  <si>
    <t>44.64.60</t>
  </si>
  <si>
    <t>00.44.49</t>
  </si>
  <si>
    <t>Purchase of Books</t>
  </si>
  <si>
    <t>44.65.77</t>
  </si>
  <si>
    <t>Newar Bhawan/ Guthi at Gangtok</t>
  </si>
  <si>
    <t>New Community Centre at Gyalshing</t>
  </si>
  <si>
    <t>46.60.72</t>
  </si>
  <si>
    <t>Limbumba Pungwa Ning Yukham Mangkhim at Darap</t>
  </si>
  <si>
    <t>46.61.72</t>
  </si>
  <si>
    <t xml:space="preserve">Land </t>
  </si>
  <si>
    <t>45.63.72</t>
  </si>
  <si>
    <t>Tamang Bhawan</t>
  </si>
  <si>
    <t>45.64.72</t>
  </si>
  <si>
    <t>45.65.72</t>
  </si>
  <si>
    <t>Sherpa Bhawan at Lumsey</t>
  </si>
  <si>
    <t>Bhutia Lepcha House</t>
  </si>
  <si>
    <t>45.66.72</t>
  </si>
  <si>
    <t xml:space="preserve">Cultural Exchange Programme under Song and Drama Unit </t>
  </si>
  <si>
    <t>Machinery and Equipments</t>
  </si>
  <si>
    <t>49.60.72</t>
  </si>
  <si>
    <t>Buildings and Structures</t>
  </si>
  <si>
    <t>Samaj Ghar at Rolak</t>
  </si>
  <si>
    <t>48.62.72</t>
  </si>
  <si>
    <t>Construction of Crematorium Sheds</t>
  </si>
  <si>
    <t>44.68.72</t>
  </si>
  <si>
    <t>Construction of Samaj Ghars/ Clubs</t>
  </si>
  <si>
    <t>44.69.72</t>
  </si>
  <si>
    <t>46.65.72</t>
  </si>
  <si>
    <t>Community Centre at Upper Chandmari, Gangtok</t>
  </si>
  <si>
    <t>45.68.72</t>
  </si>
  <si>
    <t>49.61.72</t>
  </si>
  <si>
    <t>Construction of Gnagyur Thekchup Choshuling Gumpa, Upper Sumin, Namchebong</t>
  </si>
  <si>
    <t>49.62.72</t>
  </si>
  <si>
    <t>45.69.72</t>
  </si>
  <si>
    <t>Construction of Boomtar Gumpa at Namchi</t>
  </si>
  <si>
    <t>48.66.72</t>
  </si>
  <si>
    <t>50.63.72</t>
  </si>
  <si>
    <t>Furniture and Fixtures</t>
  </si>
  <si>
    <t>44.70.72</t>
  </si>
  <si>
    <t>44.70.74</t>
  </si>
  <si>
    <t>70.00.49</t>
  </si>
  <si>
    <t>45.61.72</t>
  </si>
  <si>
    <t>Upgradation and Beautification of Thupten Gyaltseling Gumpa at Middle Sumin, Namchebong</t>
  </si>
  <si>
    <t>Various Rennovation Works</t>
  </si>
  <si>
    <t>Construction of Lasangem Mudhingum Lekwahang Manghena Yok at Rimbik, Yangthang</t>
  </si>
  <si>
    <t>2024-25</t>
  </si>
  <si>
    <t>Construction of Urgen Choeling Tamu Gurung Gumpa at Burtuk, Gangtok District</t>
  </si>
  <si>
    <t>45.70.72</t>
  </si>
  <si>
    <t>46.66.72</t>
  </si>
  <si>
    <t>Construction of Samaj Ghar of Tikjya Yangthang Samaj Sewa Sangathan, Gyalshing</t>
  </si>
  <si>
    <t>46.67.72</t>
  </si>
  <si>
    <t>Upgradation and Beautification of Mangheem at Martam and Sacred Cave at Srijunga Waterfalls at Ghiyabari under Hee- Martam, Gyalshing District</t>
  </si>
  <si>
    <t>46.69.72</t>
  </si>
  <si>
    <t>Construction of Rai Khim at Singithang, Namchi</t>
  </si>
  <si>
    <t>48.67.72</t>
  </si>
  <si>
    <t>Construction of Community Centre at Tarku under Temi- Namphing Constituency</t>
  </si>
  <si>
    <t>48.68.72</t>
  </si>
  <si>
    <t>Construction of Chupcha Cheling Duchi Parakha Gurung Gumpa under Gnathang Machong Constituency</t>
  </si>
  <si>
    <t>49.64.72</t>
  </si>
  <si>
    <t>Construction of Gyan Dil Das Dham at Gelling Samsing under Zoom Salghari Constituency</t>
  </si>
  <si>
    <t>50.65.72</t>
  </si>
  <si>
    <t>Construction of Community Bhawan of Bhujel Community at Salangdang under Daramdin Constituency</t>
  </si>
  <si>
    <t>50.66.72</t>
  </si>
  <si>
    <t>48.69.72</t>
  </si>
  <si>
    <t>00.44.02</t>
  </si>
  <si>
    <t>44.72.71</t>
  </si>
  <si>
    <t>Purchase of Equipments</t>
  </si>
  <si>
    <t>62.00.36</t>
  </si>
  <si>
    <t>Grant in Aid Salary</t>
  </si>
  <si>
    <t>48.70.72</t>
  </si>
  <si>
    <t>Village Community Centre cum Library at 6th Mile, Tadong</t>
  </si>
  <si>
    <t>45.74.72</t>
  </si>
  <si>
    <t>Construction of Sunar Mandir at Niz Remeng</t>
  </si>
  <si>
    <t>Lord Buddha Statue at Raj Bhawan</t>
  </si>
  <si>
    <t>44.73.72</t>
  </si>
  <si>
    <t>Construction of Meditation Hall at Pema Choling Gumpa Lhattay Tar, Daramdin Constituency</t>
  </si>
  <si>
    <t>50.67.72</t>
  </si>
  <si>
    <t>46.70.72</t>
  </si>
  <si>
    <t>Construction of Schedule Caste Bhawan at Yangsum under Gyalshing Bermiok Constituency</t>
  </si>
  <si>
    <t>Construction of Chang Chu Nyingmapa Gurung Gumpa at Yangang, Under Rangang-Yangang Constituency</t>
  </si>
  <si>
    <t>48.71.72</t>
  </si>
  <si>
    <t>Construction of Rodhi Ghar at Chuba Namthang Rateypani Constituency</t>
  </si>
  <si>
    <t>48.72.72</t>
  </si>
  <si>
    <t>49.65.72</t>
  </si>
  <si>
    <t>Construction of Thek Gumpa at Gnathang Machong Constituency</t>
  </si>
  <si>
    <t>Art, Culture and Heritage Development Board</t>
  </si>
  <si>
    <t>Information, Computer, Telecommunication (ICT) Equipments</t>
  </si>
  <si>
    <t>Samajik Sewa Bhatta</t>
  </si>
  <si>
    <t>74.00.31</t>
  </si>
  <si>
    <t>75.00.49</t>
  </si>
  <si>
    <t>63.00.49</t>
  </si>
  <si>
    <t>44.72.52</t>
  </si>
  <si>
    <t>2025-26</t>
  </si>
  <si>
    <t>Heritage Homes, Sites and Structures</t>
  </si>
  <si>
    <t>76.00.31</t>
  </si>
  <si>
    <t>Bamboo Innovation Cultural Craft Centre at Tirkutam</t>
  </si>
  <si>
    <t>45.75.78</t>
  </si>
  <si>
    <t>LD Kazi Memorial, Adventure and Cultural Centre at Chakung</t>
  </si>
  <si>
    <t>50.68.72</t>
  </si>
  <si>
    <t>Marwari Sanskritik Bhawan</t>
  </si>
  <si>
    <t>Community Centre at Nandok</t>
  </si>
  <si>
    <t>45.76.72</t>
  </si>
  <si>
    <t>Shiv Mandir -cum- Sanskrit Pathshala at Radong, Namli</t>
  </si>
  <si>
    <t>45.78.72</t>
  </si>
  <si>
    <t>46.72.72</t>
  </si>
  <si>
    <t>Yuma Manghim Meditation Centre at Tingmoo, Barfung Constituency</t>
  </si>
  <si>
    <t>Pabong Gumpa, Timi Namphing Constituency</t>
  </si>
  <si>
    <t>79.00.35</t>
  </si>
  <si>
    <t>Construction of Himanchal Massiah Sangatee Church, Chumbung, Soreng District</t>
  </si>
  <si>
    <t>50.69.72</t>
  </si>
  <si>
    <t>47.66.72</t>
  </si>
  <si>
    <t>Construction of Scheduled Caste Community Centre at Upper Mangshila, Mangan District</t>
  </si>
  <si>
    <t>47.67.72</t>
  </si>
  <si>
    <t>48.73.72</t>
  </si>
  <si>
    <t>Construction of Perbing Samteling Sherpa Gumpa, Namthang Rateypani Constituency</t>
  </si>
  <si>
    <t>Construction of Satsang Bhawan at Amba, Rhenock Constituency</t>
  </si>
  <si>
    <t>49.66.72</t>
  </si>
  <si>
    <t>Construction of Limboo Bhawan at Singtham, Khamdong - Singtam Constituency</t>
  </si>
  <si>
    <t>45.79.72</t>
  </si>
  <si>
    <t>Construction of Radha Krishna Mandir at Pacheykhani, Pakyong District</t>
  </si>
  <si>
    <t>49.67.72</t>
  </si>
  <si>
    <t>Construction of Himalayan Baptist Church at Upper Yangang, Rangang- Yangang Constituency</t>
  </si>
  <si>
    <t>48.74.72</t>
  </si>
  <si>
    <t>Renovation and Remodeling of Rodhumkhim at Baiguney, Zoom- Salghari Constituency</t>
  </si>
  <si>
    <t>50.70.72</t>
  </si>
  <si>
    <t>Construction of Tashi Palden Monastary at Sajong, Central Pandam, Pakyong District</t>
  </si>
  <si>
    <t>49.68.72</t>
  </si>
  <si>
    <t>Construction of Loveism Semchiong Bhawan, Temi Namphring Constituency</t>
  </si>
  <si>
    <t>48.75.72</t>
  </si>
  <si>
    <t>Upgrdation of Shivalaya Mandir at Lingmoo, Middle Kolthang, Rangang Yangang Constituency</t>
  </si>
  <si>
    <t>48.76.72</t>
  </si>
  <si>
    <t>Development and Renovation of Sansari Devi mandir at Losing, Rhenock Constituency</t>
  </si>
  <si>
    <t>49.69.72</t>
  </si>
  <si>
    <t>Construction of Samthung Choeling Gumpa at Reshi, Pakyong District</t>
  </si>
  <si>
    <t>49.70.72</t>
  </si>
  <si>
    <t>Construction of Heavenly Path Temple at Upper Pachak, Pakyong District</t>
  </si>
  <si>
    <t>49.71.72</t>
  </si>
  <si>
    <t>Construction of Manilakhang at Ben, Temi Namphing</t>
  </si>
  <si>
    <t>48.77.72</t>
  </si>
  <si>
    <t>Construction of two storyed RCC Building at Guru Lakhnag Ugeling Gumpa, Jorethang</t>
  </si>
  <si>
    <t>48.78.72</t>
  </si>
  <si>
    <t>Construction of Multi Purpose Community Hall and Upgradation of Public Ground at Gangyap, Yuksom Tashiding Constituency</t>
  </si>
  <si>
    <t>46.73.72</t>
  </si>
  <si>
    <t>Construction of Ugen Pema Choeling Gumpa at Upper Martam, Gyalshing- Bermoik, GyalshingDistrict</t>
  </si>
  <si>
    <t>46.74.72</t>
  </si>
  <si>
    <t>Lepcha Bhawan at Gangtok</t>
  </si>
  <si>
    <t>77.00.35</t>
  </si>
  <si>
    <t>80.00.35</t>
  </si>
  <si>
    <t>78.00.35</t>
  </si>
  <si>
    <t>Renovation and Development of Bhanu Salik, Gyalsing as Recreational Park</t>
  </si>
  <si>
    <t>Construction of Manghim at Mangshila, Mangan District</t>
  </si>
  <si>
    <t>I. Estimate of the amount required in the year ending 31st March, 2027 to defray the charges in respect of Culture</t>
  </si>
  <si>
    <t>Grant to Sikkim Baishya Samaj for Construction of Bihari Dharmashala at Baiguney, Jorethang</t>
  </si>
  <si>
    <t>82.00.35</t>
  </si>
  <si>
    <t>Emoluments of Chairpersons, Advisors &amp; OSDs</t>
  </si>
  <si>
    <t>00.60</t>
  </si>
  <si>
    <t>00.60.49</t>
  </si>
  <si>
    <t>46.75.72</t>
  </si>
  <si>
    <t>Construction of Various Samaj Ghar (Sanctioned 2026-27)</t>
  </si>
  <si>
    <t>48.79.72</t>
  </si>
  <si>
    <t>50.71.72</t>
  </si>
  <si>
    <t>50.72.72</t>
  </si>
  <si>
    <t>Construction of Various Crematorium Shed (Sanctioned 2026-27)</t>
  </si>
  <si>
    <t>48.80.72</t>
  </si>
  <si>
    <t>49.72.72</t>
  </si>
  <si>
    <t>49.73.72</t>
  </si>
  <si>
    <t>Repair and upgradation of Various Crematorium Shed (Sanctioned 2026-27)</t>
  </si>
  <si>
    <t>49.74.72</t>
  </si>
  <si>
    <t>47.68.72</t>
  </si>
  <si>
    <t>46.76.72</t>
  </si>
  <si>
    <t>50.73.72</t>
  </si>
  <si>
    <t>50.74.72</t>
  </si>
  <si>
    <t>50.75.72</t>
  </si>
  <si>
    <t>50.76.72</t>
  </si>
  <si>
    <t>50.77.72</t>
  </si>
  <si>
    <t>50.78.72</t>
  </si>
  <si>
    <t>50.79.72</t>
  </si>
  <si>
    <t>48.81.72</t>
  </si>
  <si>
    <t>48.82.72</t>
  </si>
  <si>
    <t>48.83.72</t>
  </si>
  <si>
    <t>48.84.72</t>
  </si>
  <si>
    <t>48.85.72</t>
  </si>
  <si>
    <t>48.99.72</t>
  </si>
  <si>
    <t>48.98.72</t>
  </si>
  <si>
    <t>48.97.72</t>
  </si>
  <si>
    <t>48.96.72</t>
  </si>
  <si>
    <t>48.95.72</t>
  </si>
  <si>
    <t>48.94.72</t>
  </si>
  <si>
    <t>48.93.72</t>
  </si>
  <si>
    <t>48.92.72</t>
  </si>
  <si>
    <t>48.91.72</t>
  </si>
  <si>
    <t>48.90.72</t>
  </si>
  <si>
    <t>48.89.72</t>
  </si>
  <si>
    <t>48.88.72</t>
  </si>
  <si>
    <t>48.87.72</t>
  </si>
  <si>
    <t>48.86.72</t>
  </si>
  <si>
    <t>48.59.72</t>
  </si>
  <si>
    <t>45.80.72</t>
  </si>
  <si>
    <t>45.81.72</t>
  </si>
  <si>
    <t>45.82.72</t>
  </si>
  <si>
    <t>45.83.72</t>
  </si>
  <si>
    <t>45.84.72</t>
  </si>
  <si>
    <t>45.85.72</t>
  </si>
  <si>
    <t>45.86.72</t>
  </si>
  <si>
    <t>45.87.72</t>
  </si>
  <si>
    <t>45.88.72</t>
  </si>
  <si>
    <t>45.89.72</t>
  </si>
  <si>
    <t>45.90.72</t>
  </si>
  <si>
    <t>45.91.72</t>
  </si>
  <si>
    <t>49.75.72</t>
  </si>
  <si>
    <t>49.76.72</t>
  </si>
  <si>
    <t>49.77.72</t>
  </si>
  <si>
    <t>49.78.72</t>
  </si>
  <si>
    <t>49.79.72</t>
  </si>
  <si>
    <t>49.80.72</t>
  </si>
  <si>
    <t>49.81.72</t>
  </si>
  <si>
    <t>49.82.72</t>
  </si>
  <si>
    <t>49.83.72</t>
  </si>
  <si>
    <t>49.84.72</t>
  </si>
  <si>
    <t>49.85.72</t>
  </si>
  <si>
    <t>49.86.72</t>
  </si>
  <si>
    <t>49.87.72</t>
  </si>
  <si>
    <t>49.88.72</t>
  </si>
  <si>
    <t>49.89.72</t>
  </si>
  <si>
    <t>49.90.72</t>
  </si>
  <si>
    <t>49.91.72</t>
  </si>
  <si>
    <t>49.92.72</t>
  </si>
  <si>
    <t>49.93.72</t>
  </si>
  <si>
    <t>49.94.72</t>
  </si>
  <si>
    <t>49.95.72</t>
  </si>
  <si>
    <t>47.69.72</t>
  </si>
  <si>
    <t>47.70.72</t>
  </si>
  <si>
    <t>50.80.72</t>
  </si>
  <si>
    <t>48.58.72</t>
  </si>
  <si>
    <t>83.00.35</t>
  </si>
  <si>
    <t>84.00.35</t>
  </si>
  <si>
    <t>85.00.35</t>
  </si>
  <si>
    <t>Grants to Tikjya Yangthang Samaj Sewa Sangathan Bhawan,  Gyalshing District</t>
  </si>
  <si>
    <t>45.92.72</t>
  </si>
  <si>
    <t>Radha Krishna Mandir at Sama Ramitey, Rey Mindu GPU</t>
  </si>
  <si>
    <t>Grants to Yuwa Kalyan Sangh, Aho for Construction of Nepali Museum, Pakyong District</t>
  </si>
  <si>
    <t>Design &amp; Development of Gyalwa Latsun Chempo Centre at Simik- Lingzey Rapen and Badong for Sikkim Buddhism and Buddhist Craft</t>
  </si>
  <si>
    <t>Construction of Sanga Choeling Gumpa at Rabdang</t>
  </si>
  <si>
    <t>Head office Establishment</t>
  </si>
  <si>
    <t>office Expenses</t>
  </si>
  <si>
    <t xml:space="preserve">Construction of Tharpa Manilakhang In Tathangchen  </t>
  </si>
  <si>
    <t>Renovation of Pabyuik Monastery</t>
  </si>
  <si>
    <t>Construction of Rajeshwari Durga Mandir Reshithang In Burtuk</t>
  </si>
  <si>
    <t>Completion of Church Construction In Lower Sakhu, West Pendam</t>
  </si>
  <si>
    <t>Construction of Sanskar Bhawan For Shri Hari Satsang Samiti</t>
  </si>
  <si>
    <t>Construction of Pasting Dukchi Gumpa In Chujachen</t>
  </si>
  <si>
    <t>Developmental Works of Okhrey Monastery In Daramdin</t>
  </si>
  <si>
    <t>Grants  to Limboo Tribal Heritage Graveyard Development Project at Aho-Yangtam, Pakyong District</t>
  </si>
  <si>
    <t xml:space="preserve">Construction of Gate at Lachung Rimpoche Monastery at Rongneck </t>
  </si>
  <si>
    <t>Construction of Maa Shakti Sanatani Mandir at Nandok</t>
  </si>
  <si>
    <t>Construction of Sai Mandir at 12th Mile</t>
  </si>
  <si>
    <t>Construction of New Gumpa Building at Bakchem Gumpa at Dechenling</t>
  </si>
  <si>
    <t>Construction of Sai Mandir at Thami Gaon, Lower Burtuk</t>
  </si>
  <si>
    <t>Construction of Manilakhang at Chongey</t>
  </si>
  <si>
    <t>Construction of Gurung Gumpa at Helipad Burtuk</t>
  </si>
  <si>
    <t>Construction of Believers Eastern Church at Upper Berthang</t>
  </si>
  <si>
    <t xml:space="preserve">Construction of Traditional Gate at Upper Phodong </t>
  </si>
  <si>
    <t>Tholung Gumpa at Dzongu (For Closure)</t>
  </si>
  <si>
    <t xml:space="preserve">Construction of New Changchu Gumpa at Pathing- Yangang </t>
  </si>
  <si>
    <t xml:space="preserve">Construction of Heavenly Path Mandir at Nambung Satam Ward No 6 </t>
  </si>
  <si>
    <t xml:space="preserve">Construction of Singa Kalika Devi Mandir at Makarzong Barfung </t>
  </si>
  <si>
    <t>Construction of Manav Dharma Satsang Mandir at Nandu Gaon</t>
  </si>
  <si>
    <t xml:space="preserve">Construction of New Maneylakhang at Pabong In Poklok Kamrang </t>
  </si>
  <si>
    <t xml:space="preserve">Construction of Shivalaya Mandir at Melli Dara </t>
  </si>
  <si>
    <t>Construction of Manokamana Club House at Middle Sadam</t>
  </si>
  <si>
    <t>Construction of New Club House at Niz Rameng</t>
  </si>
  <si>
    <t>Construction of Pilgrimage Centre at Ben (Birth Place of 108 Maharaj Haridas), Temi Namphing</t>
  </si>
  <si>
    <t xml:space="preserve">Construction of Community Hall at Namthang </t>
  </si>
  <si>
    <t>Construction of Norbu Tsholing Gumpa at Nagi</t>
  </si>
  <si>
    <t xml:space="preserve">Construction of Pema Wazerling Gumpa at Kateng </t>
  </si>
  <si>
    <t>Construction of Rai Mangkhim at Bikmat</t>
  </si>
  <si>
    <t>15 feet Copper Statue of Shri. atal Bihari Vajpayee</t>
  </si>
  <si>
    <t>Construction Seti Singh Devi Mandir at Chewribotey In West Pendam</t>
  </si>
  <si>
    <t>Construction of Prathana Bhawan (Prayer Hall) at Central Pendam</t>
  </si>
  <si>
    <t>Construction of Newar Museum at Rhenock Bazar</t>
  </si>
  <si>
    <t>Construction of Maa Kali Mandir at Kingstone Aritar</t>
  </si>
  <si>
    <t>Major Repairing of Manilakhang at Rongli Bazar</t>
  </si>
  <si>
    <t>Construction of Ram Mandir at Latuk Barapathing</t>
  </si>
  <si>
    <t>Construction of Maa Durga Mandir at Jalipool</t>
  </si>
  <si>
    <t xml:space="preserve">Construction of New Way Fellowship Church at Saramsa </t>
  </si>
  <si>
    <t>Construction of New Evangelical Presbyterian Church at Kaluk In Rinchenpong</t>
  </si>
  <si>
    <t xml:space="preserve">Construction of Yuma Manghim at Chota Samdong  </t>
  </si>
  <si>
    <t>Construction of Sai Mandir at Okharbotey Chakung</t>
  </si>
  <si>
    <t>Grants for Creation of Capital assets</t>
  </si>
  <si>
    <t>Grants in Aid for Creation of Capital assets</t>
  </si>
  <si>
    <t>Other Fixed assets</t>
  </si>
  <si>
    <t>Construction of Manghim and Other Various Infrastructures of Rai Community at Gentok,  Pabiyuk Naitam</t>
  </si>
  <si>
    <t xml:space="preserve">Redevelopment of Chirbirey Tar River Front as an Eco-Tourism, angling and Aquatic Conservation Destination at Jorethang </t>
  </si>
  <si>
    <t xml:space="preserve">Construction of School and Auditorium at Ralang Monastery (Palchen Chosling Monastry Ralang) </t>
  </si>
  <si>
    <t xml:space="preserve">Renovation and Repairing of Sri Vishwa Vinayak Mandir at Rhenock </t>
  </si>
  <si>
    <t>Repairing and Renovation Works at Patith Pawani Devi Sthan at Taza, Barpipal Ward</t>
  </si>
  <si>
    <t>Repair and Renovation of Rikzen Pema Gachal Gumpa at Budang, Upper Pachak, Rhenock</t>
  </si>
  <si>
    <t>Upgradation and Beautification of Yasho Choeling Gumpa at Tankidara In Chumbung-Chakung</t>
  </si>
  <si>
    <t xml:space="preserve">Construction of Mangheem and Upgradation of Srijunga Cultural Centre at Tharpu </t>
  </si>
  <si>
    <t xml:space="preserve">Construction of Lepcha  Manilakhang and Holy Cave at Lower Okherey </t>
  </si>
  <si>
    <t>Construction of Rai Khim Under Borong - Phamtam GPU</t>
  </si>
  <si>
    <t>Construction of Mandir Truss and Fencing Around Shivalaya Mandir, Rankey Under Rankey Sangmo GPU</t>
  </si>
  <si>
    <t>Construction of Lashang Monastery at Tinak Chisopani GPU</t>
  </si>
  <si>
    <t xml:space="preserve">Construction of New Monastery at Upper Neya Mangzin GPU , Rangang Yangang </t>
  </si>
  <si>
    <t>Construction of Sripatam Christian Church, Upper Sripatam, Sripatam GPU</t>
  </si>
  <si>
    <t>Upgradation of Shri Maa Kali Singha Devi Dham at Bengthang, Chalamthang Pacheykhani  GPU</t>
  </si>
  <si>
    <t>Major Repairing of Community Hall at Melatar Rongli Chujachen GPU</t>
  </si>
  <si>
    <t xml:space="preserve">Upgradation of Ram Mandir at Thekabong, Linkey Parkha GPU </t>
  </si>
  <si>
    <t>Construction of Semichung Bhawan at Rolep,Rolep Lamaten GPU</t>
  </si>
  <si>
    <t>Upgradation of Kheselakha Gumpa at Kheselakha, Rolep Lamaten GPU</t>
  </si>
  <si>
    <t>Office Expenses</t>
  </si>
  <si>
    <t>Grant for Creation of Capital assets</t>
  </si>
  <si>
    <t>Construction of Sangcholing Gumpa Sangbong at Sangbong, Assangthang</t>
  </si>
  <si>
    <t>Construction of Shiva Mandir at Ankuchin</t>
  </si>
  <si>
    <t>Construction of Limboo Bhawan at Assamlingzey</t>
  </si>
  <si>
    <t>Construction of Ngagur Nyingma Pema Thargeling Gumpa at Upper Ribdi</t>
  </si>
  <si>
    <t>2026-27</t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</si>
</sst>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164" formatCode="00#"/>
    <numFmt numFmtId="165" formatCode="0#"/>
    <numFmt numFmtId="166" formatCode="##"/>
    <numFmt numFmtId="167" formatCode="00000#"/>
    <numFmt numFmtId="168" formatCode="00.00#"/>
    <numFmt numFmtId="169" formatCode="00.#00"/>
    <numFmt numFmtId="170" formatCode="00.000"/>
    <numFmt numFmtId="171" formatCode="00.00.0#"/>
    <numFmt numFmtId="172" formatCode="0#.#00"/>
    <numFmt numFmtId="173" formatCode="00.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3" applyFont="1" applyFill="1" applyBorder="1"/>
    <xf numFmtId="0" fontId="3" fillId="0" borderId="0" xfId="3" applyFont="1" applyFill="1"/>
    <xf numFmtId="0" fontId="3" fillId="0" borderId="0" xfId="3" applyNumberFormat="1" applyFont="1" applyFill="1"/>
    <xf numFmtId="0" fontId="4" fillId="0" borderId="0" xfId="3" applyFont="1" applyFill="1" applyAlignment="1">
      <alignment horizontal="center"/>
    </xf>
    <xf numFmtId="0" fontId="4" fillId="0" borderId="0" xfId="3" applyFont="1" applyFill="1" applyAlignment="1">
      <alignment horizontal="right"/>
    </xf>
    <xf numFmtId="0" fontId="3" fillId="0" borderId="0" xfId="3" applyFont="1" applyFill="1" applyBorder="1" applyAlignment="1">
      <alignment horizontal="right"/>
    </xf>
    <xf numFmtId="0" fontId="3" fillId="0" borderId="0" xfId="3" applyNumberFormat="1" applyFont="1" applyFill="1" applyAlignment="1">
      <alignment horizontal="right"/>
    </xf>
    <xf numFmtId="0" fontId="3" fillId="0" borderId="0" xfId="3" applyNumberFormat="1" applyFont="1" applyFill="1" applyAlignment="1" applyProtection="1">
      <alignment horizontal="right"/>
    </xf>
    <xf numFmtId="0" fontId="4" fillId="0" borderId="0" xfId="3" applyNumberFormat="1" applyFont="1" applyFill="1" applyAlignment="1" applyProtection="1">
      <alignment horizontal="center"/>
    </xf>
    <xf numFmtId="0" fontId="3" fillId="0" borderId="0" xfId="5" applyFont="1" applyFill="1" applyBorder="1" applyAlignment="1" applyProtection="1">
      <alignment horizontal="left"/>
    </xf>
    <xf numFmtId="0" fontId="3" fillId="0" borderId="0" xfId="3" applyNumberFormat="1" applyFont="1" applyFill="1" applyAlignment="1">
      <alignment horizontal="center"/>
    </xf>
    <xf numFmtId="0" fontId="3" fillId="0" borderId="0" xfId="5" applyFont="1" applyFill="1" applyBorder="1" applyAlignment="1" applyProtection="1">
      <alignment horizontal="left" vertical="top" wrapText="1"/>
    </xf>
    <xf numFmtId="0" fontId="4" fillId="0" borderId="0" xfId="3" applyNumberFormat="1" applyFont="1" applyFill="1"/>
    <xf numFmtId="0" fontId="4" fillId="0" borderId="0" xfId="3" applyNumberFormat="1" applyFont="1" applyFill="1" applyAlignment="1" applyProtection="1">
      <alignment horizontal="right"/>
    </xf>
    <xf numFmtId="0" fontId="3" fillId="0" borderId="0" xfId="3" applyFont="1" applyFill="1" applyBorder="1" applyAlignment="1" applyProtection="1">
      <alignment horizontal="left"/>
    </xf>
    <xf numFmtId="0" fontId="3" fillId="0" borderId="0" xfId="5" applyFont="1" applyFill="1" applyBorder="1" applyAlignment="1" applyProtection="1">
      <alignment horizontal="right" vertical="top" wrapText="1"/>
    </xf>
    <xf numFmtId="0" fontId="3" fillId="0" borderId="2" xfId="4" applyFont="1" applyFill="1" applyBorder="1" applyAlignment="1" applyProtection="1">
      <alignment horizontal="left"/>
    </xf>
    <xf numFmtId="0" fontId="3" fillId="0" borderId="2" xfId="4" applyNumberFormat="1" applyFont="1" applyFill="1" applyBorder="1" applyProtection="1"/>
    <xf numFmtId="0" fontId="3" fillId="0" borderId="2" xfId="5" applyFont="1" applyFill="1" applyBorder="1" applyAlignment="1" applyProtection="1">
      <alignment horizontal="left" vertical="top" wrapText="1"/>
    </xf>
    <xf numFmtId="0" fontId="3" fillId="0" borderId="2" xfId="5" applyFont="1" applyFill="1" applyBorder="1" applyAlignment="1" applyProtection="1">
      <alignment horizontal="right" vertical="top" wrapText="1"/>
    </xf>
    <xf numFmtId="0" fontId="3" fillId="0" borderId="2" xfId="4" applyNumberFormat="1" applyFont="1" applyFill="1" applyBorder="1" applyAlignment="1" applyProtection="1">
      <alignment horizontal="right"/>
    </xf>
    <xf numFmtId="0" fontId="3" fillId="0" borderId="2" xfId="4" applyNumberFormat="1" applyFont="1" applyFill="1" applyBorder="1" applyAlignment="1" applyProtection="1">
      <alignment vertical="center" wrapText="1"/>
    </xf>
    <xf numFmtId="0" fontId="3" fillId="0" borderId="0" xfId="3" applyFont="1" applyFill="1" applyBorder="1" applyAlignment="1">
      <alignment vertical="top"/>
    </xf>
    <xf numFmtId="0" fontId="3" fillId="0" borderId="0" xfId="3" applyFont="1" applyFill="1" applyBorder="1" applyAlignment="1">
      <alignment horizontal="right" vertical="top"/>
    </xf>
    <xf numFmtId="0" fontId="4" fillId="0" borderId="0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>
      <alignment vertical="top" wrapText="1"/>
    </xf>
    <xf numFmtId="0" fontId="4" fillId="0" borderId="0" xfId="3" applyFont="1" applyFill="1" applyBorder="1" applyAlignment="1">
      <alignment horizontal="right" vertical="top" wrapText="1"/>
    </xf>
    <xf numFmtId="0" fontId="4" fillId="0" borderId="0" xfId="3" applyFont="1" applyFill="1" applyBorder="1" applyAlignment="1" applyProtection="1">
      <alignment horizontal="left" vertical="top" wrapText="1"/>
    </xf>
    <xf numFmtId="0" fontId="3" fillId="0" borderId="0" xfId="3" applyNumberFormat="1" applyFont="1" applyFill="1" applyProtection="1"/>
    <xf numFmtId="168" fontId="4" fillId="0" borderId="0" xfId="3" applyNumberFormat="1" applyFont="1" applyFill="1" applyBorder="1" applyAlignment="1">
      <alignment horizontal="right" vertical="top" wrapText="1"/>
    </xf>
    <xf numFmtId="173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164" fontId="4" fillId="0" borderId="0" xfId="3" applyNumberFormat="1" applyFont="1" applyFill="1" applyBorder="1" applyAlignment="1">
      <alignment horizontal="right" vertical="top" wrapText="1"/>
    </xf>
    <xf numFmtId="0" fontId="3" fillId="0" borderId="0" xfId="3" applyNumberFormat="1" applyFont="1" applyFill="1" applyBorder="1" applyAlignment="1" applyProtection="1">
      <alignment horizontal="right"/>
    </xf>
    <xf numFmtId="166" fontId="3" fillId="0" borderId="0" xfId="3" applyNumberFormat="1" applyFont="1" applyFill="1" applyBorder="1" applyAlignment="1">
      <alignment horizontal="right" vertical="top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0" xfId="3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0" xfId="8" applyFont="1" applyFill="1" applyBorder="1" applyAlignment="1">
      <alignment horizontal="center" vertical="top" wrapText="1"/>
    </xf>
    <xf numFmtId="166" fontId="3" fillId="0" borderId="0" xfId="8" applyNumberFormat="1" applyFont="1" applyFill="1" applyBorder="1" applyAlignment="1">
      <alignment horizontal="right" vertical="top" wrapText="1"/>
    </xf>
    <xf numFmtId="0" fontId="3" fillId="0" borderId="0" xfId="8" applyFont="1" applyFill="1" applyBorder="1" applyAlignment="1" applyProtection="1">
      <alignment horizontal="left" vertical="top" wrapText="1"/>
    </xf>
    <xf numFmtId="0" fontId="3" fillId="0" borderId="0" xfId="8" applyFont="1" applyFill="1" applyBorder="1" applyAlignment="1">
      <alignment vertical="top" wrapText="1"/>
    </xf>
    <xf numFmtId="169" fontId="4" fillId="0" borderId="0" xfId="3" applyNumberFormat="1" applyFont="1" applyFill="1" applyBorder="1" applyAlignment="1">
      <alignment horizontal="right" vertical="top" wrapText="1"/>
    </xf>
    <xf numFmtId="165" fontId="3" fillId="0" borderId="0" xfId="3" applyNumberFormat="1" applyFont="1" applyFill="1" applyBorder="1" applyAlignment="1">
      <alignment horizontal="right" vertical="top" wrapText="1"/>
    </xf>
    <xf numFmtId="0" fontId="3" fillId="0" borderId="2" xfId="3" applyFont="1" applyFill="1" applyBorder="1" applyAlignment="1">
      <alignment vertical="top" wrapText="1"/>
    </xf>
    <xf numFmtId="0" fontId="4" fillId="0" borderId="2" xfId="3" applyFont="1" applyFill="1" applyBorder="1" applyAlignment="1">
      <alignment horizontal="right" vertical="top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3" fillId="0" borderId="1" xfId="3" applyFont="1" applyFill="1" applyBorder="1" applyAlignment="1">
      <alignment vertical="top" wrapText="1"/>
    </xf>
    <xf numFmtId="0" fontId="3" fillId="0" borderId="1" xfId="3" applyFont="1" applyFill="1" applyBorder="1" applyAlignment="1">
      <alignment horizontal="right" vertical="top" wrapText="1"/>
    </xf>
    <xf numFmtId="0" fontId="4" fillId="0" borderId="1" xfId="3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0" fontId="3" fillId="0" borderId="0" xfId="3" applyFont="1" applyFill="1" applyBorder="1" applyAlignment="1">
      <alignment horizontal="right" vertical="top" wrapText="1"/>
    </xf>
    <xf numFmtId="0" fontId="4" fillId="0" borderId="0" xfId="3" applyFont="1" applyFill="1" applyBorder="1" applyAlignment="1">
      <alignment horizontal="left" vertical="top" wrapText="1"/>
    </xf>
    <xf numFmtId="0" fontId="4" fillId="0" borderId="0" xfId="6" applyFont="1" applyFill="1" applyBorder="1" applyAlignment="1">
      <alignment horizontal="right" vertical="top" wrapText="1"/>
    </xf>
    <xf numFmtId="0" fontId="4" fillId="0" borderId="0" xfId="6" applyFont="1" applyFill="1" applyBorder="1" applyAlignment="1" applyProtection="1">
      <alignment horizontal="left" vertical="top" wrapText="1"/>
    </xf>
    <xf numFmtId="0" fontId="3" fillId="0" borderId="0" xfId="6" applyFont="1" applyFill="1" applyBorder="1" applyAlignment="1">
      <alignment vertical="top" wrapText="1"/>
    </xf>
    <xf numFmtId="165" fontId="3" fillId="0" borderId="0" xfId="6" applyNumberFormat="1" applyFont="1" applyFill="1" applyBorder="1" applyAlignment="1">
      <alignment horizontal="right" vertical="top" wrapText="1"/>
    </xf>
    <xf numFmtId="0" fontId="3" fillId="0" borderId="0" xfId="6" applyFont="1" applyFill="1" applyBorder="1" applyAlignment="1" applyProtection="1">
      <alignment horizontal="left" vertical="top" wrapText="1"/>
    </xf>
    <xf numFmtId="172" fontId="4" fillId="0" borderId="0" xfId="6" applyNumberFormat="1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horizontal="right" vertical="top" wrapText="1"/>
    </xf>
    <xf numFmtId="0" fontId="3" fillId="0" borderId="0" xfId="6" applyNumberFormat="1" applyFont="1" applyFill="1" applyAlignment="1" applyProtection="1">
      <alignment horizontal="right"/>
    </xf>
    <xf numFmtId="0" fontId="3" fillId="0" borderId="0" xfId="6" applyNumberFormat="1" applyFont="1" applyFill="1" applyAlignment="1">
      <alignment horizontal="right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right" vertical="top" wrapText="1"/>
    </xf>
    <xf numFmtId="0" fontId="4" fillId="0" borderId="1" xfId="3" applyFont="1" applyFill="1" applyBorder="1" applyAlignment="1">
      <alignment vertical="top" wrapText="1"/>
    </xf>
    <xf numFmtId="0" fontId="3" fillId="0" borderId="0" xfId="3" applyNumberFormat="1" applyFont="1" applyFill="1" applyBorder="1"/>
    <xf numFmtId="0" fontId="3" fillId="0" borderId="0" xfId="1" applyNumberFormat="1" applyFont="1" applyFill="1" applyAlignment="1" applyProtection="1">
      <alignment horizontal="right"/>
    </xf>
    <xf numFmtId="170" fontId="4" fillId="0" borderId="0" xfId="3" applyNumberFormat="1" applyFont="1" applyFill="1" applyBorder="1" applyAlignment="1">
      <alignment horizontal="right"/>
    </xf>
    <xf numFmtId="0" fontId="4" fillId="0" borderId="0" xfId="3" applyFont="1" applyFill="1" applyBorder="1" applyAlignment="1" applyProtection="1">
      <alignment horizontal="left"/>
    </xf>
    <xf numFmtId="0" fontId="4" fillId="0" borderId="0" xfId="3" applyFont="1" applyFill="1" applyBorder="1" applyAlignment="1">
      <alignment horizontal="right"/>
    </xf>
    <xf numFmtId="0" fontId="4" fillId="0" borderId="0" xfId="3" applyFont="1" applyFill="1" applyBorder="1"/>
    <xf numFmtId="0" fontId="3" fillId="0" borderId="0" xfId="3" applyNumberFormat="1" applyFont="1" applyFill="1" applyAlignment="1" applyProtection="1">
      <alignment horizontal="right" vertical="top"/>
    </xf>
    <xf numFmtId="0" fontId="4" fillId="0" borderId="0" xfId="3" applyNumberFormat="1" applyFont="1" applyFill="1" applyAlignment="1" applyProtection="1">
      <alignment horizontal="center" vertical="top"/>
    </xf>
    <xf numFmtId="171" fontId="3" fillId="0" borderId="0" xfId="3" applyNumberFormat="1" applyFont="1" applyFill="1" applyBorder="1" applyAlignment="1">
      <alignment horizontal="right" vertical="top" wrapText="1"/>
    </xf>
    <xf numFmtId="167" fontId="3" fillId="0" borderId="0" xfId="3" applyNumberFormat="1" applyFont="1" applyFill="1" applyBorder="1" applyAlignment="1">
      <alignment horizontal="right" vertical="top" wrapText="1"/>
    </xf>
    <xf numFmtId="0" fontId="3" fillId="0" borderId="0" xfId="7" applyFont="1" applyFill="1" applyBorder="1" applyAlignment="1">
      <alignment horizontal="right" vertical="top" wrapText="1"/>
    </xf>
    <xf numFmtId="0" fontId="3" fillId="0" borderId="0" xfId="3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>
      <alignment vertical="top" wrapText="1"/>
    </xf>
    <xf numFmtId="0" fontId="3" fillId="0" borderId="0" xfId="3" applyNumberFormat="1" applyFont="1" applyFill="1" applyAlignment="1" applyProtection="1">
      <alignment horizontal="left"/>
    </xf>
    <xf numFmtId="43" fontId="3" fillId="0" borderId="0" xfId="1" applyFont="1" applyFill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43" fontId="3" fillId="0" borderId="0" xfId="1" applyFont="1" applyFill="1" applyAlignment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0" xfId="5" applyNumberFormat="1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Border="1" applyAlignment="1" applyProtection="1">
      <alignment horizontal="right"/>
    </xf>
    <xf numFmtId="0" fontId="3" fillId="0" borderId="0" xfId="6" applyNumberFormat="1" applyFont="1" applyFill="1" applyBorder="1" applyAlignment="1">
      <alignment horizontal="right"/>
    </xf>
    <xf numFmtId="0" fontId="3" fillId="0" borderId="0" xfId="1" applyNumberFormat="1" applyFont="1" applyFill="1" applyAlignment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>
      <alignment horizontal="right" wrapText="1"/>
    </xf>
    <xf numFmtId="0" fontId="3" fillId="0" borderId="2" xfId="6" applyFont="1" applyFill="1" applyBorder="1" applyAlignment="1">
      <alignment vertical="top" wrapText="1"/>
    </xf>
    <xf numFmtId="0" fontId="3" fillId="0" borderId="2" xfId="7" applyFont="1" applyFill="1" applyBorder="1" applyAlignment="1">
      <alignment horizontal="right" vertical="top" wrapText="1"/>
    </xf>
    <xf numFmtId="0" fontId="3" fillId="0" borderId="2" xfId="7" applyFont="1" applyFill="1" applyBorder="1" applyAlignment="1" applyProtection="1">
      <alignment horizontal="left" vertical="top" wrapText="1"/>
    </xf>
    <xf numFmtId="0" fontId="3" fillId="0" borderId="0" xfId="3" applyFont="1" applyFill="1" applyBorder="1" applyAlignment="1">
      <alignment vertical="center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0" xfId="7" applyFont="1" applyFill="1" applyBorder="1" applyAlignment="1">
      <alignment horizontal="center" vertical="top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0" xfId="6" applyFont="1" applyFill="1" applyBorder="1"/>
    <xf numFmtId="0" fontId="3" fillId="0" borderId="0" xfId="5" applyFont="1" applyFill="1" applyBorder="1" applyProtection="1"/>
    <xf numFmtId="43" fontId="3" fillId="0" borderId="0" xfId="1" applyFont="1" applyFill="1"/>
    <xf numFmtId="0" fontId="3" fillId="0" borderId="0" xfId="8" applyFont="1" applyFill="1"/>
    <xf numFmtId="0" fontId="3" fillId="0" borderId="0" xfId="9" applyNumberFormat="1" applyFont="1" applyFill="1" applyBorder="1" applyAlignment="1" applyProtection="1">
      <alignment horizontal="right" wrapText="1"/>
    </xf>
    <xf numFmtId="0" fontId="3" fillId="0" borderId="0" xfId="8" applyFont="1" applyFill="1" applyAlignment="1"/>
    <xf numFmtId="0" fontId="3" fillId="0" borderId="0" xfId="8" applyFont="1" applyFill="1" applyBorder="1"/>
    <xf numFmtId="0" fontId="3" fillId="0" borderId="2" xfId="7" applyFont="1" applyFill="1" applyBorder="1" applyAlignment="1">
      <alignment horizontal="center" vertical="top" wrapText="1"/>
    </xf>
    <xf numFmtId="0" fontId="3" fillId="0" borderId="0" xfId="8" applyFont="1" applyFill="1" applyAlignment="1">
      <alignment horizontal="center"/>
    </xf>
    <xf numFmtId="0" fontId="3" fillId="0" borderId="0" xfId="8" applyFont="1" applyFill="1" applyAlignment="1">
      <alignment horizontal="right"/>
    </xf>
    <xf numFmtId="0" fontId="3" fillId="0" borderId="0" xfId="7" applyFont="1" applyFill="1" applyBorder="1" applyAlignment="1">
      <alignment vertical="top" wrapText="1"/>
    </xf>
    <xf numFmtId="167" fontId="3" fillId="0" borderId="2" xfId="3" applyNumberFormat="1" applyFont="1" applyFill="1" applyBorder="1" applyAlignment="1">
      <alignment horizontal="right" vertical="top" wrapText="1"/>
    </xf>
    <xf numFmtId="0" fontId="3" fillId="0" borderId="2" xfId="3" applyFont="1" applyFill="1" applyBorder="1" applyAlignment="1" applyProtection="1">
      <alignment horizontal="left" vertical="top" wrapText="1"/>
    </xf>
    <xf numFmtId="166" fontId="3" fillId="0" borderId="2" xfId="8" applyNumberFormat="1" applyFont="1" applyFill="1" applyBorder="1" applyAlignment="1">
      <alignment horizontal="right" vertical="top" wrapText="1"/>
    </xf>
    <xf numFmtId="0" fontId="3" fillId="0" borderId="2" xfId="8" applyFont="1" applyFill="1" applyBorder="1" applyAlignment="1" applyProtection="1">
      <alignment horizontal="left" vertical="top" wrapText="1"/>
    </xf>
    <xf numFmtId="171" fontId="3" fillId="0" borderId="2" xfId="3" applyNumberFormat="1" applyFont="1" applyFill="1" applyBorder="1" applyAlignment="1">
      <alignment horizontal="right" vertical="top" wrapText="1"/>
    </xf>
    <xf numFmtId="0" fontId="4" fillId="0" borderId="0" xfId="3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0" xfId="3" applyNumberFormat="1" applyFont="1" applyFill="1" applyBorder="1"/>
    <xf numFmtId="0" fontId="4" fillId="0" borderId="0" xfId="6" applyNumberFormat="1" applyFont="1" applyFill="1" applyAlignment="1" applyProtection="1">
      <alignment horizontal="right"/>
    </xf>
    <xf numFmtId="0" fontId="3" fillId="0" borderId="0" xfId="8" applyFont="1" applyFill="1" applyBorder="1" applyAlignment="1"/>
    <xf numFmtId="0" fontId="4" fillId="0" borderId="0" xfId="1" applyNumberFormat="1" applyFont="1" applyFill="1" applyAlignment="1" applyProtection="1">
      <alignment horizontal="right" wrapText="1"/>
    </xf>
    <xf numFmtId="0" fontId="5" fillId="0" borderId="0" xfId="3" applyFont="1" applyFill="1" applyBorder="1" applyAlignment="1">
      <alignment vertical="top" wrapText="1"/>
    </xf>
    <xf numFmtId="0" fontId="5" fillId="0" borderId="0" xfId="3" applyFont="1" applyFill="1" applyBorder="1" applyAlignment="1">
      <alignment horizontal="right" vertical="top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5" fillId="0" borderId="0" xfId="6" applyFont="1" applyFill="1" applyBorder="1"/>
    <xf numFmtId="49" fontId="3" fillId="0" borderId="0" xfId="5" applyNumberFormat="1" applyFont="1" applyFill="1" applyBorder="1" applyAlignment="1" applyProtection="1">
      <alignment horizontal="right" vertical="top" wrapText="1"/>
    </xf>
    <xf numFmtId="0" fontId="4" fillId="0" borderId="0" xfId="6" applyNumberFormat="1" applyFont="1" applyFill="1" applyBorder="1" applyAlignment="1" applyProtection="1">
      <alignment horizontal="right"/>
    </xf>
    <xf numFmtId="0" fontId="3" fillId="0" borderId="0" xfId="8" applyFont="1" applyFill="1" applyAlignment="1">
      <alignment horizontal="center" vertical="top" wrapText="1"/>
    </xf>
    <xf numFmtId="166" fontId="3" fillId="0" borderId="0" xfId="8" applyNumberFormat="1" applyFont="1" applyFill="1" applyAlignment="1">
      <alignment horizontal="right" vertical="top" wrapText="1"/>
    </xf>
    <xf numFmtId="0" fontId="3" fillId="0" borderId="0" xfId="7" applyFont="1" applyFill="1" applyAlignment="1">
      <alignment horizontal="left" vertical="top" wrapText="1"/>
    </xf>
    <xf numFmtId="0" fontId="6" fillId="0" borderId="0" xfId="3" applyFont="1" applyFill="1" applyBorder="1" applyAlignment="1">
      <alignment vertical="top" wrapText="1"/>
    </xf>
    <xf numFmtId="0" fontId="6" fillId="0" borderId="0" xfId="3" applyFont="1" applyFill="1" applyBorder="1" applyAlignment="1">
      <alignment horizontal="right" vertical="top" wrapText="1"/>
    </xf>
    <xf numFmtId="0" fontId="6" fillId="0" borderId="0" xfId="3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right" wrapText="1"/>
    </xf>
    <xf numFmtId="43" fontId="6" fillId="0" borderId="0" xfId="1" applyFont="1" applyFill="1" applyBorder="1" applyAlignment="1" applyProtection="1">
      <alignment horizontal="right" wrapText="1"/>
    </xf>
    <xf numFmtId="43" fontId="6" fillId="0" borderId="0" xfId="1" applyFont="1" applyFill="1" applyBorder="1" applyAlignment="1">
      <alignment horizontal="right" wrapText="1"/>
    </xf>
    <xf numFmtId="0" fontId="6" fillId="0" borderId="0" xfId="3" applyFont="1" applyFill="1" applyBorder="1"/>
    <xf numFmtId="0" fontId="3" fillId="0" borderId="3" xfId="4" applyNumberFormat="1" applyFont="1" applyFill="1" applyBorder="1" applyAlignment="1" applyProtection="1">
      <alignment horizontal="right" vertical="center"/>
    </xf>
    <xf numFmtId="0" fontId="3" fillId="0" borderId="0" xfId="4" applyFont="1" applyFill="1" applyBorder="1" applyAlignment="1" applyProtection="1"/>
    <xf numFmtId="0" fontId="1" fillId="0" borderId="0" xfId="0" applyFont="1" applyFill="1" applyAlignment="1"/>
    <xf numFmtId="0" fontId="3" fillId="0" borderId="0" xfId="4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2" applyNumberFormat="1" applyFont="1" applyFill="1" applyProtection="1"/>
    <xf numFmtId="0" fontId="4" fillId="0" borderId="0" xfId="2" applyNumberFormat="1" applyFont="1" applyFill="1" applyAlignment="1" applyProtection="1">
      <alignment horizontal="right"/>
    </xf>
    <xf numFmtId="0" fontId="3" fillId="0" borderId="3" xfId="5" applyFont="1" applyFill="1" applyBorder="1" applyAlignment="1" applyProtection="1">
      <alignment horizontal="left" vertical="center" wrapText="1"/>
    </xf>
    <xf numFmtId="0" fontId="3" fillId="0" borderId="3" xfId="5" applyFont="1" applyFill="1" applyBorder="1" applyAlignment="1" applyProtection="1">
      <alignment horizontal="right" vertical="center" wrapText="1"/>
    </xf>
    <xf numFmtId="0" fontId="3" fillId="0" borderId="0" xfId="4" applyFont="1" applyFill="1" applyBorder="1" applyAlignment="1" applyProtection="1">
      <alignment horizontal="left" vertical="center"/>
    </xf>
    <xf numFmtId="0" fontId="3" fillId="0" borderId="0" xfId="5" applyFont="1" applyFill="1" applyBorder="1" applyAlignment="1" applyProtection="1">
      <alignment vertical="center"/>
    </xf>
    <xf numFmtId="0" fontId="3" fillId="0" borderId="2" xfId="8" applyFont="1" applyFill="1" applyBorder="1" applyAlignment="1">
      <alignment horizontal="center" vertical="top" wrapText="1"/>
    </xf>
    <xf numFmtId="0" fontId="4" fillId="0" borderId="0" xfId="3" applyNumberFormat="1" applyFont="1" applyFill="1" applyAlignment="1">
      <alignment horizontal="center"/>
    </xf>
    <xf numFmtId="0" fontId="3" fillId="0" borderId="3" xfId="4" applyNumberFormat="1" applyFont="1" applyFill="1" applyBorder="1" applyAlignment="1" applyProtection="1">
      <alignment horizontal="right" vertical="center" wrapText="1"/>
    </xf>
    <xf numFmtId="0" fontId="3" fillId="0" borderId="0" xfId="5" applyFont="1" applyFill="1" applyAlignment="1" applyProtection="1">
      <alignment horizontal="right" vertical="top"/>
    </xf>
    <xf numFmtId="0" fontId="3" fillId="0" borderId="3" xfId="4" applyNumberFormat="1" applyFont="1" applyFill="1" applyBorder="1" applyAlignment="1" applyProtection="1">
      <alignment horizontal="right" vertical="center" wrapText="1"/>
    </xf>
    <xf numFmtId="0" fontId="4" fillId="0" borderId="0" xfId="3" applyNumberFormat="1" applyFont="1" applyFill="1" applyBorder="1" applyAlignment="1">
      <alignment horizontal="center"/>
    </xf>
    <xf numFmtId="0" fontId="4" fillId="0" borderId="0" xfId="3" applyNumberFormat="1" applyFont="1" applyFill="1" applyAlignment="1">
      <alignment horizontal="center"/>
    </xf>
    <xf numFmtId="0" fontId="3" fillId="0" borderId="0" xfId="3" applyNumberFormat="1" applyFont="1" applyFill="1" applyAlignment="1" applyProtection="1">
      <alignment horizontal="left" vertical="top" wrapText="1"/>
    </xf>
  </cellXfs>
  <cellStyles count="10">
    <cellStyle name="Comma" xfId="1" builtinId="3"/>
    <cellStyle name="Comma 10" xfId="9"/>
    <cellStyle name="Normal" xfId="0" builtinId="0"/>
    <cellStyle name="Normal_BUDGET FOR  03-04" xfId="2"/>
    <cellStyle name="Normal_budget for 03-04" xfId="3"/>
    <cellStyle name="Normal_budget for 03-04 2" xfId="8"/>
    <cellStyle name="Normal_BUDGET-2000" xfId="4"/>
    <cellStyle name="Normal_budgetDocNIC02-03" xfId="5"/>
    <cellStyle name="Normal_DEMAND17" xfId="6"/>
    <cellStyle name="Normal_DEMAND17 2" xfId="7"/>
  </cellStyles>
  <dxfs count="0"/>
  <tableStyles count="0" defaultTableStyle="TableStyleMedium9" defaultPivotStyle="PivotStyleLight16"/>
  <colors>
    <mruColors>
      <color rgb="FFFFCCFF"/>
      <color rgb="FFFF0066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234" transitionEvaluation="1" codeName="Sheet1">
    <tabColor rgb="FFC00000"/>
  </sheetPr>
  <dimension ref="A1:G755"/>
  <sheetViews>
    <sheetView tabSelected="1" view="pageBreakPreview" topLeftCell="A234" zoomScale="115" zoomScaleNormal="160" zoomScaleSheetLayoutView="115" workbookViewId="0">
      <selection activeCell="K72" sqref="K72"/>
    </sheetView>
  </sheetViews>
  <sheetFormatPr defaultColWidth="12.42578125" defaultRowHeight="12.75"/>
  <cols>
    <col min="1" max="1" width="5.7109375" style="1" customWidth="1"/>
    <col min="2" max="2" width="8.85546875" style="6" customWidth="1"/>
    <col min="3" max="3" width="40.7109375" style="1" customWidth="1"/>
    <col min="4" max="4" width="10.140625" style="3" customWidth="1"/>
    <col min="5" max="5" width="11" style="3" customWidth="1"/>
    <col min="6" max="6" width="11.140625" style="3" customWidth="1"/>
    <col min="7" max="7" width="10.42578125" style="3" customWidth="1"/>
    <col min="8" max="16384" width="12.42578125" style="1"/>
  </cols>
  <sheetData>
    <row r="1" spans="1:7">
      <c r="A1" s="159" t="s">
        <v>47</v>
      </c>
      <c r="B1" s="159"/>
      <c r="C1" s="159"/>
      <c r="D1" s="159"/>
      <c r="E1" s="159"/>
      <c r="F1" s="159"/>
      <c r="G1" s="159"/>
    </row>
    <row r="2" spans="1:7">
      <c r="A2" s="160" t="s">
        <v>48</v>
      </c>
      <c r="B2" s="160"/>
      <c r="C2" s="160"/>
      <c r="D2" s="160"/>
      <c r="E2" s="160"/>
      <c r="F2" s="160"/>
      <c r="G2" s="160"/>
    </row>
    <row r="3" spans="1:7" ht="9.75" customHeight="1">
      <c r="A3" s="4"/>
      <c r="B3" s="5"/>
      <c r="C3" s="155"/>
      <c r="D3" s="155"/>
      <c r="F3" s="155"/>
      <c r="G3" s="155"/>
    </row>
    <row r="4" spans="1:7">
      <c r="C4" s="7" t="s">
        <v>35</v>
      </c>
      <c r="D4" s="155">
        <v>2205</v>
      </c>
      <c r="E4" s="3" t="s">
        <v>0</v>
      </c>
    </row>
    <row r="5" spans="1:7">
      <c r="C5" s="7" t="s">
        <v>36</v>
      </c>
      <c r="D5" s="155">
        <v>2251</v>
      </c>
      <c r="E5" s="83" t="s">
        <v>1</v>
      </c>
    </row>
    <row r="6" spans="1:7">
      <c r="C6" s="8" t="s">
        <v>54</v>
      </c>
    </row>
    <row r="7" spans="1:7" s="23" customFormat="1" ht="26.25" customHeight="1">
      <c r="B7" s="24"/>
      <c r="C7" s="75" t="s">
        <v>2</v>
      </c>
      <c r="D7" s="76">
        <v>4202</v>
      </c>
      <c r="E7" s="161" t="s">
        <v>3</v>
      </c>
      <c r="F7" s="161"/>
      <c r="G7" s="161"/>
    </row>
    <row r="8" spans="1:7" ht="8.25" customHeight="1">
      <c r="C8" s="9"/>
      <c r="E8" s="83"/>
    </row>
    <row r="9" spans="1:7">
      <c r="A9" s="10" t="s">
        <v>260</v>
      </c>
      <c r="C9" s="11"/>
    </row>
    <row r="10" spans="1:7" ht="10.5" customHeight="1">
      <c r="A10" s="10"/>
      <c r="C10" s="11"/>
    </row>
    <row r="11" spans="1:7">
      <c r="A11" s="12"/>
      <c r="C11" s="13"/>
      <c r="D11" s="155" t="s">
        <v>33</v>
      </c>
      <c r="E11" s="9" t="s">
        <v>34</v>
      </c>
      <c r="F11" s="9" t="s">
        <v>6</v>
      </c>
    </row>
    <row r="12" spans="1:7">
      <c r="A12" s="12"/>
      <c r="C12" s="14" t="s">
        <v>4</v>
      </c>
      <c r="D12" s="155">
        <f>G151</f>
        <v>327502</v>
      </c>
      <c r="E12" s="9">
        <f>G735</f>
        <v>860693</v>
      </c>
      <c r="F12" s="9">
        <f>SUM(D12:E12)</f>
        <v>1188195</v>
      </c>
    </row>
    <row r="13" spans="1:7" ht="10.5" customHeight="1">
      <c r="A13" s="12"/>
      <c r="C13" s="14"/>
      <c r="D13" s="14"/>
      <c r="E13" s="14"/>
      <c r="F13" s="14"/>
    </row>
    <row r="14" spans="1:7">
      <c r="A14" s="10" t="s">
        <v>31</v>
      </c>
      <c r="C14" s="15"/>
    </row>
    <row r="15" spans="1:7" s="105" customFormat="1">
      <c r="A15" s="12"/>
      <c r="B15" s="16"/>
      <c r="C15" s="17"/>
      <c r="D15" s="18"/>
      <c r="E15" s="18"/>
      <c r="F15" s="18"/>
      <c r="G15" s="81" t="s">
        <v>38</v>
      </c>
    </row>
    <row r="16" spans="1:7" s="153" customFormat="1" ht="25.5">
      <c r="A16" s="150"/>
      <c r="B16" s="151"/>
      <c r="C16" s="152"/>
      <c r="D16" s="142" t="s">
        <v>49</v>
      </c>
      <c r="E16" s="156" t="s">
        <v>50</v>
      </c>
      <c r="F16" s="156" t="s">
        <v>51</v>
      </c>
      <c r="G16" s="158" t="s">
        <v>50</v>
      </c>
    </row>
    <row r="17" spans="1:7" s="105" customFormat="1">
      <c r="A17" s="12"/>
      <c r="B17" s="143" t="s">
        <v>5</v>
      </c>
      <c r="C17" s="144"/>
      <c r="D17" s="145" t="s">
        <v>154</v>
      </c>
      <c r="E17" s="145" t="s">
        <v>201</v>
      </c>
      <c r="F17" s="145" t="s">
        <v>201</v>
      </c>
      <c r="G17" s="157" t="s">
        <v>425</v>
      </c>
    </row>
    <row r="18" spans="1:7" s="105" customFormat="1" ht="14.25" customHeight="1">
      <c r="A18" s="19"/>
      <c r="B18" s="20"/>
      <c r="C18" s="17"/>
      <c r="D18" s="21"/>
      <c r="E18" s="21"/>
      <c r="F18" s="21"/>
      <c r="G18" s="22"/>
    </row>
    <row r="19" spans="1:7" ht="14.45" customHeight="1">
      <c r="A19" s="26"/>
      <c r="B19" s="37"/>
      <c r="C19" s="32"/>
      <c r="D19" s="87"/>
      <c r="E19" s="87"/>
      <c r="F19" s="87"/>
      <c r="G19" s="40"/>
    </row>
    <row r="20" spans="1:7" ht="14.45" customHeight="1">
      <c r="A20" s="23"/>
      <c r="B20" s="24"/>
      <c r="C20" s="25" t="s">
        <v>7</v>
      </c>
      <c r="D20" s="36"/>
      <c r="E20" s="36"/>
      <c r="F20" s="36"/>
      <c r="G20" s="36"/>
    </row>
    <row r="21" spans="1:7" ht="14.45" customHeight="1">
      <c r="A21" s="26" t="s">
        <v>8</v>
      </c>
      <c r="B21" s="27">
        <v>2205</v>
      </c>
      <c r="C21" s="28" t="s">
        <v>0</v>
      </c>
      <c r="D21" s="29"/>
      <c r="E21" s="29"/>
    </row>
    <row r="22" spans="1:7" ht="14.45" customHeight="1">
      <c r="A22" s="26"/>
      <c r="B22" s="30">
        <v>1E-3</v>
      </c>
      <c r="C22" s="28" t="s">
        <v>9</v>
      </c>
      <c r="D22" s="29"/>
      <c r="E22" s="29"/>
    </row>
    <row r="23" spans="1:7" ht="14.45" customHeight="1">
      <c r="A23" s="26"/>
      <c r="B23" s="31">
        <v>0.44</v>
      </c>
      <c r="C23" s="32" t="s">
        <v>352</v>
      </c>
      <c r="D23" s="80"/>
      <c r="E23" s="80"/>
      <c r="F23" s="69"/>
      <c r="G23" s="69"/>
    </row>
    <row r="24" spans="1:7" ht="14.45" customHeight="1">
      <c r="A24" s="26"/>
      <c r="B24" s="77" t="s">
        <v>10</v>
      </c>
      <c r="C24" s="32" t="s">
        <v>11</v>
      </c>
      <c r="D24" s="33">
        <v>37615</v>
      </c>
      <c r="E24" s="33">
        <v>96121</v>
      </c>
      <c r="F24" s="33">
        <v>96121</v>
      </c>
      <c r="G24" s="33">
        <v>106523</v>
      </c>
    </row>
    <row r="25" spans="1:7" s="105" customFormat="1" ht="14.45" customHeight="1">
      <c r="A25" s="26"/>
      <c r="B25" s="77" t="s">
        <v>173</v>
      </c>
      <c r="C25" s="26" t="s">
        <v>45</v>
      </c>
      <c r="D25" s="33">
        <v>13892</v>
      </c>
      <c r="E25" s="94">
        <v>24726</v>
      </c>
      <c r="F25" s="94">
        <v>24726</v>
      </c>
      <c r="G25" s="33">
        <v>26287</v>
      </c>
    </row>
    <row r="26" spans="1:7" s="105" customFormat="1" ht="14.45" customHeight="1">
      <c r="A26" s="90"/>
      <c r="B26" s="91" t="s">
        <v>85</v>
      </c>
      <c r="C26" s="90" t="s">
        <v>62</v>
      </c>
      <c r="D26" s="40">
        <v>1403</v>
      </c>
      <c r="E26" s="40">
        <v>2912</v>
      </c>
      <c r="F26" s="40">
        <v>2912</v>
      </c>
      <c r="G26" s="40">
        <v>1</v>
      </c>
    </row>
    <row r="27" spans="1:7" s="105" customFormat="1" ht="14.45" customHeight="1">
      <c r="A27" s="90"/>
      <c r="B27" s="91" t="s">
        <v>86</v>
      </c>
      <c r="C27" s="90" t="s">
        <v>63</v>
      </c>
      <c r="D27" s="40">
        <v>29285</v>
      </c>
      <c r="E27" s="40">
        <v>14632</v>
      </c>
      <c r="F27" s="40">
        <v>14632</v>
      </c>
      <c r="G27" s="40">
        <v>16339</v>
      </c>
    </row>
    <row r="28" spans="1:7" s="105" customFormat="1" ht="14.45" customHeight="1">
      <c r="A28" s="90"/>
      <c r="B28" s="91" t="s">
        <v>87</v>
      </c>
      <c r="C28" s="90" t="s">
        <v>64</v>
      </c>
      <c r="D28" s="87">
        <v>0</v>
      </c>
      <c r="E28" s="40">
        <v>1</v>
      </c>
      <c r="F28" s="40">
        <v>1</v>
      </c>
      <c r="G28" s="40">
        <v>1</v>
      </c>
    </row>
    <row r="29" spans="1:7" ht="14.45" customHeight="1">
      <c r="A29" s="90"/>
      <c r="B29" s="91" t="s">
        <v>88</v>
      </c>
      <c r="C29" s="90" t="s">
        <v>65</v>
      </c>
      <c r="D29" s="87">
        <v>0</v>
      </c>
      <c r="E29" s="40">
        <v>1</v>
      </c>
      <c r="F29" s="40">
        <v>1</v>
      </c>
      <c r="G29" s="40">
        <v>1</v>
      </c>
    </row>
    <row r="30" spans="1:7" s="105" customFormat="1" ht="14.45" customHeight="1">
      <c r="A30" s="26"/>
      <c r="B30" s="78" t="s">
        <v>12</v>
      </c>
      <c r="C30" s="90" t="s">
        <v>66</v>
      </c>
      <c r="D30" s="33">
        <v>155</v>
      </c>
      <c r="E30" s="33">
        <v>599</v>
      </c>
      <c r="F30" s="33">
        <v>599</v>
      </c>
      <c r="G30" s="33">
        <v>599</v>
      </c>
    </row>
    <row r="31" spans="1:7" ht="14.45" customHeight="1">
      <c r="A31" s="90"/>
      <c r="B31" s="91" t="s">
        <v>89</v>
      </c>
      <c r="C31" s="90" t="s">
        <v>67</v>
      </c>
      <c r="D31" s="87">
        <v>0</v>
      </c>
      <c r="E31" s="40">
        <v>1</v>
      </c>
      <c r="F31" s="40">
        <v>1</v>
      </c>
      <c r="G31" s="40">
        <v>1</v>
      </c>
    </row>
    <row r="32" spans="1:7" s="105" customFormat="1" ht="14.45" customHeight="1">
      <c r="A32" s="26"/>
      <c r="B32" s="78" t="s">
        <v>13</v>
      </c>
      <c r="C32" s="32" t="s">
        <v>353</v>
      </c>
      <c r="D32" s="33">
        <v>1073</v>
      </c>
      <c r="E32" s="33">
        <v>2214</v>
      </c>
      <c r="F32" s="33">
        <v>2214</v>
      </c>
      <c r="G32" s="33">
        <v>2037</v>
      </c>
    </row>
    <row r="33" spans="1:7" s="105" customFormat="1" ht="14.45" customHeight="1">
      <c r="A33" s="90"/>
      <c r="B33" s="91" t="s">
        <v>90</v>
      </c>
      <c r="C33" s="90" t="s">
        <v>68</v>
      </c>
      <c r="D33" s="87">
        <v>0</v>
      </c>
      <c r="E33" s="40">
        <v>1</v>
      </c>
      <c r="F33" s="40">
        <v>1</v>
      </c>
      <c r="G33" s="40">
        <v>1</v>
      </c>
    </row>
    <row r="34" spans="1:7" s="105" customFormat="1" ht="14.45" customHeight="1">
      <c r="A34" s="90"/>
      <c r="B34" s="91" t="s">
        <v>91</v>
      </c>
      <c r="C34" s="90" t="s">
        <v>69</v>
      </c>
      <c r="D34" s="87">
        <v>0</v>
      </c>
      <c r="E34" s="40">
        <v>1</v>
      </c>
      <c r="F34" s="40">
        <v>1</v>
      </c>
      <c r="G34" s="40">
        <v>1</v>
      </c>
    </row>
    <row r="35" spans="1:7" s="105" customFormat="1" ht="14.45" customHeight="1">
      <c r="A35" s="90"/>
      <c r="B35" s="91" t="s">
        <v>92</v>
      </c>
      <c r="C35" s="90" t="s">
        <v>75</v>
      </c>
      <c r="D35" s="87">
        <v>0</v>
      </c>
      <c r="E35" s="40">
        <v>1</v>
      </c>
      <c r="F35" s="40">
        <v>1</v>
      </c>
      <c r="G35" s="40">
        <v>1</v>
      </c>
    </row>
    <row r="36" spans="1:7" s="105" customFormat="1" ht="14.45" customHeight="1">
      <c r="A36" s="90"/>
      <c r="B36" s="91" t="s">
        <v>93</v>
      </c>
      <c r="C36" s="90" t="s">
        <v>70</v>
      </c>
      <c r="D36" s="87">
        <v>0</v>
      </c>
      <c r="E36" s="40">
        <v>1</v>
      </c>
      <c r="F36" s="40">
        <v>1</v>
      </c>
      <c r="G36" s="40">
        <v>1</v>
      </c>
    </row>
    <row r="37" spans="1:7" s="105" customFormat="1" ht="14.45" customHeight="1">
      <c r="A37" s="90"/>
      <c r="B37" s="91" t="s">
        <v>103</v>
      </c>
      <c r="C37" s="90" t="s">
        <v>104</v>
      </c>
      <c r="D37" s="40">
        <v>824</v>
      </c>
      <c r="E37" s="40">
        <v>1300</v>
      </c>
      <c r="F37" s="40">
        <v>1300</v>
      </c>
      <c r="G37" s="87">
        <v>0</v>
      </c>
    </row>
    <row r="38" spans="1:7" s="105" customFormat="1" ht="14.45" customHeight="1">
      <c r="A38" s="90"/>
      <c r="B38" s="91" t="s">
        <v>110</v>
      </c>
      <c r="C38" s="90" t="s">
        <v>74</v>
      </c>
      <c r="D38" s="40">
        <v>1324</v>
      </c>
      <c r="E38" s="87">
        <v>0</v>
      </c>
      <c r="F38" s="40">
        <v>646</v>
      </c>
      <c r="G38" s="40">
        <v>700</v>
      </c>
    </row>
    <row r="39" spans="1:7" ht="14.45" customHeight="1">
      <c r="A39" s="26" t="s">
        <v>6</v>
      </c>
      <c r="B39" s="31">
        <v>0.44</v>
      </c>
      <c r="C39" s="32" t="s">
        <v>352</v>
      </c>
      <c r="D39" s="34">
        <f t="shared" ref="D39:G39" si="0">SUM(D24:D38)</f>
        <v>85571</v>
      </c>
      <c r="E39" s="34">
        <f t="shared" si="0"/>
        <v>142511</v>
      </c>
      <c r="F39" s="34">
        <f t="shared" si="0"/>
        <v>143157</v>
      </c>
      <c r="G39" s="34">
        <f t="shared" si="0"/>
        <v>152493</v>
      </c>
    </row>
    <row r="40" spans="1:7" ht="14.45" customHeight="1">
      <c r="A40" s="26"/>
      <c r="B40" s="31"/>
      <c r="C40" s="32"/>
      <c r="D40" s="101"/>
      <c r="E40" s="101"/>
      <c r="F40" s="101"/>
      <c r="G40" s="101"/>
    </row>
    <row r="41" spans="1:7" s="105" customFormat="1" ht="13.9" customHeight="1">
      <c r="A41" s="90"/>
      <c r="B41" s="130" t="s">
        <v>264</v>
      </c>
      <c r="C41" s="90" t="s">
        <v>263</v>
      </c>
      <c r="D41" s="40"/>
      <c r="E41" s="40"/>
      <c r="F41" s="40"/>
      <c r="G41" s="40"/>
    </row>
    <row r="42" spans="1:7" s="105" customFormat="1" ht="13.9" customHeight="1">
      <c r="A42" s="90"/>
      <c r="B42" s="91" t="s">
        <v>265</v>
      </c>
      <c r="C42" s="90" t="s">
        <v>74</v>
      </c>
      <c r="D42" s="87">
        <v>0</v>
      </c>
      <c r="E42" s="87">
        <v>0</v>
      </c>
      <c r="F42" s="87">
        <v>0</v>
      </c>
      <c r="G42" s="40">
        <v>2720</v>
      </c>
    </row>
    <row r="43" spans="1:7" s="105" customFormat="1" ht="13.9" customHeight="1">
      <c r="A43" s="90" t="s">
        <v>6</v>
      </c>
      <c r="B43" s="130" t="s">
        <v>264</v>
      </c>
      <c r="C43" s="90" t="s">
        <v>263</v>
      </c>
      <c r="D43" s="85">
        <f t="shared" ref="D43:G43" si="1">D42</f>
        <v>0</v>
      </c>
      <c r="E43" s="85">
        <f t="shared" si="1"/>
        <v>0</v>
      </c>
      <c r="F43" s="85">
        <f t="shared" si="1"/>
        <v>0</v>
      </c>
      <c r="G43" s="34">
        <f t="shared" si="1"/>
        <v>2720</v>
      </c>
    </row>
    <row r="44" spans="1:7">
      <c r="A44" s="26" t="s">
        <v>6</v>
      </c>
      <c r="B44" s="30">
        <v>1E-3</v>
      </c>
      <c r="C44" s="28" t="s">
        <v>9</v>
      </c>
      <c r="D44" s="34">
        <f t="shared" ref="D44:G44" si="2">D39+D43</f>
        <v>85571</v>
      </c>
      <c r="E44" s="34">
        <f t="shared" si="2"/>
        <v>142511</v>
      </c>
      <c r="F44" s="34">
        <f t="shared" si="2"/>
        <v>143157</v>
      </c>
      <c r="G44" s="34">
        <f t="shared" si="2"/>
        <v>155213</v>
      </c>
    </row>
    <row r="45" spans="1:7" ht="14.45" customHeight="1">
      <c r="A45" s="26"/>
      <c r="B45" s="35"/>
      <c r="C45" s="28"/>
      <c r="D45" s="120"/>
      <c r="E45" s="36"/>
      <c r="F45" s="36"/>
      <c r="G45" s="36"/>
    </row>
    <row r="46" spans="1:7" ht="14.45" customHeight="1">
      <c r="A46" s="26"/>
      <c r="B46" s="30">
        <v>0.10199999999999999</v>
      </c>
      <c r="C46" s="28" t="s">
        <v>14</v>
      </c>
      <c r="D46" s="14"/>
      <c r="E46" s="7"/>
      <c r="F46" s="7"/>
      <c r="G46" s="7"/>
    </row>
    <row r="47" spans="1:7" ht="14.45" customHeight="1">
      <c r="A47" s="26"/>
      <c r="B47" s="37">
        <v>60</v>
      </c>
      <c r="C47" s="32" t="s">
        <v>15</v>
      </c>
      <c r="D47" s="36"/>
      <c r="E47" s="39"/>
      <c r="F47" s="39"/>
      <c r="G47" s="39"/>
    </row>
    <row r="48" spans="1:7" ht="14.45" customHeight="1">
      <c r="A48" s="26"/>
      <c r="B48" s="78" t="s">
        <v>16</v>
      </c>
      <c r="C48" s="26" t="s">
        <v>11</v>
      </c>
      <c r="D48" s="33">
        <v>23871</v>
      </c>
      <c r="E48" s="94">
        <v>36406</v>
      </c>
      <c r="F48" s="94">
        <v>36406</v>
      </c>
      <c r="G48" s="33">
        <v>39636</v>
      </c>
    </row>
    <row r="49" spans="1:7" s="105" customFormat="1" ht="14.45" customHeight="1">
      <c r="A49" s="26"/>
      <c r="B49" s="78" t="s">
        <v>46</v>
      </c>
      <c r="C49" s="26" t="s">
        <v>45</v>
      </c>
      <c r="D49" s="33">
        <v>31467</v>
      </c>
      <c r="E49" s="94">
        <v>7702</v>
      </c>
      <c r="F49" s="94">
        <f>7702+468</f>
        <v>8170</v>
      </c>
      <c r="G49" s="33">
        <v>1827</v>
      </c>
    </row>
    <row r="50" spans="1:7" s="105" customFormat="1" ht="14.45" customHeight="1">
      <c r="A50" s="90"/>
      <c r="B50" s="91" t="s">
        <v>71</v>
      </c>
      <c r="C50" s="90" t="s">
        <v>62</v>
      </c>
      <c r="D50" s="40">
        <v>163</v>
      </c>
      <c r="E50" s="40">
        <v>1103</v>
      </c>
      <c r="F50" s="40">
        <v>1103</v>
      </c>
      <c r="G50" s="40">
        <v>1</v>
      </c>
    </row>
    <row r="51" spans="1:7" ht="14.45" customHeight="1">
      <c r="A51" s="90"/>
      <c r="B51" s="91" t="s">
        <v>72</v>
      </c>
      <c r="C51" s="90" t="s">
        <v>63</v>
      </c>
      <c r="D51" s="40">
        <v>17490</v>
      </c>
      <c r="E51" s="40">
        <v>4371</v>
      </c>
      <c r="F51" s="40">
        <v>4371</v>
      </c>
      <c r="G51" s="40">
        <v>5193</v>
      </c>
    </row>
    <row r="52" spans="1:7" ht="14.45" customHeight="1">
      <c r="A52" s="47"/>
      <c r="B52" s="115" t="s">
        <v>17</v>
      </c>
      <c r="C52" s="116" t="s">
        <v>419</v>
      </c>
      <c r="D52" s="38">
        <v>1639</v>
      </c>
      <c r="E52" s="103">
        <v>2440</v>
      </c>
      <c r="F52" s="103">
        <v>2440</v>
      </c>
      <c r="G52" s="38">
        <v>2440</v>
      </c>
    </row>
    <row r="53" spans="1:7" ht="14.45" customHeight="1">
      <c r="A53" s="26"/>
      <c r="B53" s="78" t="s">
        <v>96</v>
      </c>
      <c r="C53" s="32" t="s">
        <v>97</v>
      </c>
      <c r="D53" s="84">
        <v>0</v>
      </c>
      <c r="E53" s="94">
        <v>1</v>
      </c>
      <c r="F53" s="94">
        <v>1</v>
      </c>
      <c r="G53" s="33">
        <v>1</v>
      </c>
    </row>
    <row r="54" spans="1:7" s="105" customFormat="1" ht="14.45" customHeight="1">
      <c r="A54" s="26"/>
      <c r="B54" s="78" t="s">
        <v>98</v>
      </c>
      <c r="C54" s="32" t="s">
        <v>94</v>
      </c>
      <c r="D54" s="87">
        <v>0</v>
      </c>
      <c r="E54" s="66">
        <v>1</v>
      </c>
      <c r="F54" s="66">
        <v>1</v>
      </c>
      <c r="G54" s="40">
        <v>1</v>
      </c>
    </row>
    <row r="55" spans="1:7" s="105" customFormat="1" ht="14.45" customHeight="1">
      <c r="A55" s="90"/>
      <c r="B55" s="91" t="s">
        <v>76</v>
      </c>
      <c r="C55" s="90" t="s">
        <v>75</v>
      </c>
      <c r="D55" s="40">
        <v>1484</v>
      </c>
      <c r="E55" s="40">
        <v>1501</v>
      </c>
      <c r="F55" s="40">
        <v>1501</v>
      </c>
      <c r="G55" s="40">
        <v>1501</v>
      </c>
    </row>
    <row r="56" spans="1:7" ht="14.45" customHeight="1">
      <c r="A56" s="90"/>
      <c r="B56" s="91" t="s">
        <v>99</v>
      </c>
      <c r="C56" s="90" t="s">
        <v>95</v>
      </c>
      <c r="D56" s="87">
        <v>0</v>
      </c>
      <c r="E56" s="40">
        <v>1</v>
      </c>
      <c r="F56" s="40">
        <v>1</v>
      </c>
      <c r="G56" s="40">
        <v>1</v>
      </c>
    </row>
    <row r="57" spans="1:7" ht="14.45" customHeight="1">
      <c r="A57" s="26"/>
      <c r="B57" s="78" t="s">
        <v>77</v>
      </c>
      <c r="C57" s="90" t="s">
        <v>78</v>
      </c>
      <c r="D57" s="40">
        <v>60000</v>
      </c>
      <c r="E57" s="66">
        <v>34000</v>
      </c>
      <c r="F57" s="66">
        <v>34000</v>
      </c>
      <c r="G57" s="87">
        <v>0</v>
      </c>
    </row>
    <row r="58" spans="1:7" ht="14.45" customHeight="1">
      <c r="A58" s="26"/>
      <c r="B58" s="78" t="s">
        <v>44</v>
      </c>
      <c r="C58" s="32" t="s">
        <v>74</v>
      </c>
      <c r="D58" s="103">
        <v>1624</v>
      </c>
      <c r="E58" s="103">
        <v>1501</v>
      </c>
      <c r="F58" s="103">
        <v>1501</v>
      </c>
      <c r="G58" s="38">
        <v>1501</v>
      </c>
    </row>
    <row r="59" spans="1:7" ht="14.45" customHeight="1">
      <c r="A59" s="26" t="s">
        <v>6</v>
      </c>
      <c r="B59" s="37">
        <v>60</v>
      </c>
      <c r="C59" s="32" t="s">
        <v>15</v>
      </c>
      <c r="D59" s="34">
        <f t="shared" ref="D59:G59" si="3">SUM(D48:D58)</f>
        <v>137738</v>
      </c>
      <c r="E59" s="34">
        <f t="shared" si="3"/>
        <v>89027</v>
      </c>
      <c r="F59" s="34">
        <f t="shared" si="3"/>
        <v>89495</v>
      </c>
      <c r="G59" s="34">
        <f t="shared" si="3"/>
        <v>52102</v>
      </c>
    </row>
    <row r="60" spans="1:7" ht="14.45" customHeight="1">
      <c r="A60" s="26"/>
      <c r="B60" s="37"/>
      <c r="C60" s="32"/>
      <c r="D60" s="36"/>
      <c r="E60" s="39"/>
      <c r="F60" s="39"/>
      <c r="G60" s="39"/>
    </row>
    <row r="61" spans="1:7" ht="14.45" customHeight="1">
      <c r="A61" s="26"/>
      <c r="B61" s="37">
        <v>62</v>
      </c>
      <c r="C61" s="32" t="s">
        <v>29</v>
      </c>
      <c r="D61" s="36"/>
      <c r="E61" s="36"/>
      <c r="F61" s="36"/>
      <c r="G61" s="36"/>
    </row>
    <row r="62" spans="1:7" ht="14.45" customHeight="1">
      <c r="A62" s="26"/>
      <c r="B62" s="37" t="s">
        <v>30</v>
      </c>
      <c r="C62" s="32" t="s">
        <v>73</v>
      </c>
      <c r="D62" s="40">
        <v>3500</v>
      </c>
      <c r="E62" s="40">
        <v>3000</v>
      </c>
      <c r="F62" s="40">
        <v>3000</v>
      </c>
      <c r="G62" s="40">
        <v>3000</v>
      </c>
    </row>
    <row r="63" spans="1:7" ht="14.45" customHeight="1">
      <c r="A63" s="26"/>
      <c r="B63" s="37" t="s">
        <v>176</v>
      </c>
      <c r="C63" s="32" t="s">
        <v>177</v>
      </c>
      <c r="D63" s="38">
        <v>10500</v>
      </c>
      <c r="E63" s="38">
        <v>8948</v>
      </c>
      <c r="F63" s="38">
        <v>8948</v>
      </c>
      <c r="G63" s="38">
        <v>7654</v>
      </c>
    </row>
    <row r="64" spans="1:7" ht="14.45" customHeight="1">
      <c r="A64" s="26" t="s">
        <v>6</v>
      </c>
      <c r="B64" s="37">
        <v>62</v>
      </c>
      <c r="C64" s="32" t="s">
        <v>29</v>
      </c>
      <c r="D64" s="38">
        <f t="shared" ref="D64:G64" si="4">SUM(D62:D63)</f>
        <v>14000</v>
      </c>
      <c r="E64" s="38">
        <f t="shared" si="4"/>
        <v>11948</v>
      </c>
      <c r="F64" s="38">
        <f t="shared" si="4"/>
        <v>11948</v>
      </c>
      <c r="G64" s="38">
        <f t="shared" si="4"/>
        <v>10654</v>
      </c>
    </row>
    <row r="65" spans="1:7" ht="14.45" customHeight="1">
      <c r="A65" s="26"/>
      <c r="B65" s="37"/>
      <c r="C65" s="32"/>
      <c r="D65" s="40"/>
      <c r="E65" s="40"/>
      <c r="F65" s="40"/>
      <c r="G65" s="40"/>
    </row>
    <row r="66" spans="1:7" ht="14.45" customHeight="1">
      <c r="A66" s="41"/>
      <c r="B66" s="42">
        <v>63</v>
      </c>
      <c r="C66" s="43" t="s">
        <v>42</v>
      </c>
      <c r="D66" s="40"/>
      <c r="E66" s="40"/>
      <c r="F66" s="40"/>
      <c r="G66" s="40"/>
    </row>
    <row r="67" spans="1:7" ht="14.45" customHeight="1">
      <c r="A67" s="44"/>
      <c r="B67" s="42" t="s">
        <v>43</v>
      </c>
      <c r="C67" s="32" t="s">
        <v>73</v>
      </c>
      <c r="D67" s="38">
        <v>8000</v>
      </c>
      <c r="E67" s="38">
        <v>5000</v>
      </c>
      <c r="F67" s="38">
        <f>5000+2000</f>
        <v>7000</v>
      </c>
      <c r="G67" s="38">
        <v>5700</v>
      </c>
    </row>
    <row r="68" spans="1:7" ht="14.45" customHeight="1">
      <c r="A68" s="44" t="s">
        <v>6</v>
      </c>
      <c r="B68" s="42">
        <v>63</v>
      </c>
      <c r="C68" s="43" t="s">
        <v>42</v>
      </c>
      <c r="D68" s="38">
        <f t="shared" ref="D68:G68" si="5">D67</f>
        <v>8000</v>
      </c>
      <c r="E68" s="38">
        <f t="shared" si="5"/>
        <v>5000</v>
      </c>
      <c r="F68" s="38">
        <f t="shared" si="5"/>
        <v>7000</v>
      </c>
      <c r="G68" s="38">
        <f t="shared" si="5"/>
        <v>5700</v>
      </c>
    </row>
    <row r="69" spans="1:7" ht="14.45" customHeight="1">
      <c r="A69" s="44"/>
      <c r="B69" s="42"/>
      <c r="C69" s="43"/>
      <c r="D69" s="40"/>
      <c r="E69" s="40"/>
      <c r="F69" s="40"/>
      <c r="G69" s="40"/>
    </row>
    <row r="70" spans="1:7" ht="27.95" customHeight="1">
      <c r="A70" s="41"/>
      <c r="B70" s="42">
        <v>66</v>
      </c>
      <c r="C70" s="43" t="s">
        <v>101</v>
      </c>
      <c r="D70" s="40"/>
      <c r="E70" s="40"/>
      <c r="F70" s="40"/>
      <c r="G70" s="40"/>
    </row>
    <row r="71" spans="1:7">
      <c r="A71" s="44"/>
      <c r="B71" s="42" t="s">
        <v>102</v>
      </c>
      <c r="C71" s="32" t="s">
        <v>397</v>
      </c>
      <c r="D71" s="38">
        <v>100000</v>
      </c>
      <c r="E71" s="38">
        <v>32400</v>
      </c>
      <c r="F71" s="38">
        <v>32400</v>
      </c>
      <c r="G71" s="88">
        <v>0</v>
      </c>
    </row>
    <row r="72" spans="1:7" ht="27.95" customHeight="1">
      <c r="A72" s="44" t="s">
        <v>6</v>
      </c>
      <c r="B72" s="42">
        <v>66</v>
      </c>
      <c r="C72" s="43" t="s">
        <v>101</v>
      </c>
      <c r="D72" s="38">
        <f t="shared" ref="D72:G72" si="6">D71</f>
        <v>100000</v>
      </c>
      <c r="E72" s="38">
        <f t="shared" si="6"/>
        <v>32400</v>
      </c>
      <c r="F72" s="38">
        <f t="shared" si="6"/>
        <v>32400</v>
      </c>
      <c r="G72" s="88">
        <f t="shared" si="6"/>
        <v>0</v>
      </c>
    </row>
    <row r="73" spans="1:7" ht="9.75" customHeight="1">
      <c r="A73" s="44"/>
      <c r="B73" s="42"/>
      <c r="C73" s="43"/>
      <c r="D73" s="87"/>
      <c r="E73" s="40"/>
      <c r="F73" s="40"/>
      <c r="G73" s="40"/>
    </row>
    <row r="74" spans="1:7" ht="25.5">
      <c r="A74" s="41"/>
      <c r="B74" s="42">
        <v>70</v>
      </c>
      <c r="C74" s="43" t="s">
        <v>126</v>
      </c>
      <c r="D74" s="40"/>
      <c r="E74" s="40"/>
      <c r="F74" s="40"/>
      <c r="G74" s="40"/>
    </row>
    <row r="75" spans="1:7">
      <c r="A75" s="44"/>
      <c r="B75" s="42" t="s">
        <v>149</v>
      </c>
      <c r="C75" s="32" t="s">
        <v>74</v>
      </c>
      <c r="D75" s="38">
        <v>567</v>
      </c>
      <c r="E75" s="38">
        <v>3000</v>
      </c>
      <c r="F75" s="38">
        <v>3000</v>
      </c>
      <c r="G75" s="38">
        <v>2000</v>
      </c>
    </row>
    <row r="76" spans="1:7" ht="25.5">
      <c r="A76" s="44" t="s">
        <v>6</v>
      </c>
      <c r="B76" s="42">
        <v>70</v>
      </c>
      <c r="C76" s="43" t="s">
        <v>126</v>
      </c>
      <c r="D76" s="34">
        <f t="shared" ref="D76:G76" si="7">D75</f>
        <v>567</v>
      </c>
      <c r="E76" s="34">
        <f t="shared" si="7"/>
        <v>3000</v>
      </c>
      <c r="F76" s="34">
        <f t="shared" si="7"/>
        <v>3000</v>
      </c>
      <c r="G76" s="34">
        <f t="shared" si="7"/>
        <v>2000</v>
      </c>
    </row>
    <row r="77" spans="1:7" ht="9.9499999999999993" customHeight="1">
      <c r="A77" s="44"/>
      <c r="B77" s="42"/>
      <c r="C77" s="43"/>
      <c r="D77" s="87"/>
      <c r="E77" s="40"/>
      <c r="F77" s="40"/>
      <c r="G77" s="40"/>
    </row>
    <row r="78" spans="1:7">
      <c r="A78" s="41"/>
      <c r="B78" s="42">
        <v>74</v>
      </c>
      <c r="C78" s="43" t="s">
        <v>194</v>
      </c>
      <c r="D78" s="40"/>
      <c r="E78" s="40"/>
      <c r="F78" s="40"/>
      <c r="G78" s="40"/>
    </row>
    <row r="79" spans="1:7">
      <c r="A79" s="44"/>
      <c r="B79" s="42" t="s">
        <v>197</v>
      </c>
      <c r="C79" s="32" t="s">
        <v>73</v>
      </c>
      <c r="D79" s="88">
        <v>0</v>
      </c>
      <c r="E79" s="38">
        <v>10000</v>
      </c>
      <c r="F79" s="38">
        <v>10000</v>
      </c>
      <c r="G79" s="38">
        <v>10000</v>
      </c>
    </row>
    <row r="80" spans="1:7">
      <c r="A80" s="44" t="s">
        <v>6</v>
      </c>
      <c r="B80" s="42">
        <v>74</v>
      </c>
      <c r="C80" s="43" t="s">
        <v>194</v>
      </c>
      <c r="D80" s="88">
        <f t="shared" ref="D80:G80" si="8">D79</f>
        <v>0</v>
      </c>
      <c r="E80" s="38">
        <f t="shared" si="8"/>
        <v>10000</v>
      </c>
      <c r="F80" s="38">
        <f t="shared" si="8"/>
        <v>10000</v>
      </c>
      <c r="G80" s="38">
        <f t="shared" si="8"/>
        <v>10000</v>
      </c>
    </row>
    <row r="81" spans="1:7" ht="12" customHeight="1">
      <c r="A81" s="44"/>
      <c r="B81" s="42"/>
      <c r="C81" s="43"/>
      <c r="D81" s="87"/>
      <c r="E81" s="40"/>
      <c r="F81" s="40"/>
      <c r="G81" s="40"/>
    </row>
    <row r="82" spans="1:7">
      <c r="A82" s="41"/>
      <c r="B82" s="42">
        <v>75</v>
      </c>
      <c r="C82" s="43" t="s">
        <v>196</v>
      </c>
      <c r="D82" s="40"/>
      <c r="E82" s="40"/>
      <c r="F82" s="40"/>
      <c r="G82" s="40"/>
    </row>
    <row r="83" spans="1:7">
      <c r="A83" s="44"/>
      <c r="B83" s="42" t="s">
        <v>198</v>
      </c>
      <c r="C83" s="32" t="s">
        <v>74</v>
      </c>
      <c r="D83" s="38">
        <f>16614</f>
        <v>16614</v>
      </c>
      <c r="E83" s="38">
        <v>25428</v>
      </c>
      <c r="F83" s="38">
        <f>25428-7902</f>
        <v>17526</v>
      </c>
      <c r="G83" s="38">
        <v>25400</v>
      </c>
    </row>
    <row r="84" spans="1:7" ht="14.45" customHeight="1">
      <c r="A84" s="44" t="s">
        <v>6</v>
      </c>
      <c r="B84" s="42">
        <v>75</v>
      </c>
      <c r="C84" s="43" t="s">
        <v>196</v>
      </c>
      <c r="D84" s="38">
        <f t="shared" ref="D84:G84" si="9">D83</f>
        <v>16614</v>
      </c>
      <c r="E84" s="38">
        <f t="shared" si="9"/>
        <v>25428</v>
      </c>
      <c r="F84" s="38">
        <f t="shared" si="9"/>
        <v>17526</v>
      </c>
      <c r="G84" s="38">
        <f t="shared" si="9"/>
        <v>25400</v>
      </c>
    </row>
    <row r="85" spans="1:7" ht="10.5" customHeight="1">
      <c r="A85" s="44"/>
      <c r="B85" s="42"/>
      <c r="C85" s="43"/>
      <c r="D85" s="87"/>
      <c r="E85" s="87"/>
      <c r="F85" s="87"/>
      <c r="G85" s="40"/>
    </row>
    <row r="86" spans="1:7" ht="14.45" customHeight="1">
      <c r="A86" s="44"/>
      <c r="B86" s="42">
        <v>76</v>
      </c>
      <c r="C86" s="43" t="s">
        <v>202</v>
      </c>
      <c r="D86" s="87"/>
      <c r="E86" s="87"/>
      <c r="F86" s="87"/>
      <c r="G86" s="40"/>
    </row>
    <row r="87" spans="1:7" ht="14.45" customHeight="1">
      <c r="A87" s="44"/>
      <c r="B87" s="42" t="s">
        <v>203</v>
      </c>
      <c r="C87" s="43" t="s">
        <v>73</v>
      </c>
      <c r="D87" s="40">
        <v>1200</v>
      </c>
      <c r="E87" s="40">
        <v>800</v>
      </c>
      <c r="F87" s="40">
        <v>800</v>
      </c>
      <c r="G87" s="87">
        <v>0</v>
      </c>
    </row>
    <row r="88" spans="1:7" ht="14.45" customHeight="1">
      <c r="A88" s="44" t="s">
        <v>6</v>
      </c>
      <c r="B88" s="42">
        <v>76</v>
      </c>
      <c r="C88" s="43" t="s">
        <v>202</v>
      </c>
      <c r="D88" s="34">
        <f t="shared" ref="D88:G88" si="10">SUM(D87:D87)</f>
        <v>1200</v>
      </c>
      <c r="E88" s="34">
        <f t="shared" si="10"/>
        <v>800</v>
      </c>
      <c r="F88" s="34">
        <f t="shared" si="10"/>
        <v>800</v>
      </c>
      <c r="G88" s="85">
        <f t="shared" si="10"/>
        <v>0</v>
      </c>
    </row>
    <row r="89" spans="1:7" ht="9.9499999999999993" customHeight="1">
      <c r="A89" s="44"/>
      <c r="B89" s="42"/>
      <c r="C89" s="43"/>
      <c r="D89" s="87"/>
      <c r="E89" s="87"/>
      <c r="F89" s="87"/>
      <c r="G89" s="40"/>
    </row>
    <row r="90" spans="1:7" s="110" customFormat="1">
      <c r="A90" s="41"/>
      <c r="B90" s="42">
        <v>77</v>
      </c>
      <c r="C90" s="43" t="s">
        <v>208</v>
      </c>
      <c r="E90" s="108"/>
      <c r="F90" s="108"/>
      <c r="G90" s="124"/>
    </row>
    <row r="91" spans="1:7" s="110" customFormat="1">
      <c r="A91" s="41"/>
      <c r="B91" s="42" t="s">
        <v>255</v>
      </c>
      <c r="C91" s="43" t="s">
        <v>397</v>
      </c>
      <c r="D91" s="96">
        <v>0</v>
      </c>
      <c r="E91" s="103">
        <v>10000</v>
      </c>
      <c r="F91" s="103">
        <v>10000</v>
      </c>
      <c r="G91" s="88">
        <v>0</v>
      </c>
    </row>
    <row r="92" spans="1:7" s="110" customFormat="1">
      <c r="A92" s="41" t="s">
        <v>6</v>
      </c>
      <c r="B92" s="42">
        <v>77</v>
      </c>
      <c r="C92" s="43" t="s">
        <v>208</v>
      </c>
      <c r="D92" s="88">
        <f t="shared" ref="D92:F92" si="11">D91</f>
        <v>0</v>
      </c>
      <c r="E92" s="38">
        <f t="shared" si="11"/>
        <v>10000</v>
      </c>
      <c r="F92" s="38">
        <f t="shared" si="11"/>
        <v>10000</v>
      </c>
      <c r="G92" s="88">
        <f>G91</f>
        <v>0</v>
      </c>
    </row>
    <row r="93" spans="1:7" s="110" customFormat="1" ht="9.9499999999999993" customHeight="1">
      <c r="A93" s="41"/>
      <c r="B93" s="42"/>
      <c r="C93" s="43"/>
      <c r="D93" s="87"/>
      <c r="E93" s="87"/>
      <c r="F93" s="87"/>
      <c r="G93" s="40"/>
    </row>
    <row r="94" spans="1:7" s="110" customFormat="1" ht="29.1" customHeight="1">
      <c r="A94" s="41"/>
      <c r="B94" s="42">
        <v>78</v>
      </c>
      <c r="C94" s="43" t="s">
        <v>214</v>
      </c>
      <c r="E94" s="108"/>
      <c r="F94" s="108"/>
      <c r="G94" s="124"/>
    </row>
    <row r="95" spans="1:7" s="110" customFormat="1">
      <c r="A95" s="41"/>
      <c r="B95" s="42" t="s">
        <v>257</v>
      </c>
      <c r="C95" s="43" t="s">
        <v>397</v>
      </c>
      <c r="D95" s="96">
        <v>0</v>
      </c>
      <c r="E95" s="103">
        <v>5000</v>
      </c>
      <c r="F95" s="103">
        <v>5000</v>
      </c>
      <c r="G95" s="88">
        <v>0</v>
      </c>
    </row>
    <row r="96" spans="1:7" s="110" customFormat="1" ht="29.1" customHeight="1">
      <c r="A96" s="154" t="s">
        <v>6</v>
      </c>
      <c r="B96" s="117">
        <v>78</v>
      </c>
      <c r="C96" s="118" t="s">
        <v>214</v>
      </c>
      <c r="D96" s="88">
        <f t="shared" ref="D96:F96" si="12">D95</f>
        <v>0</v>
      </c>
      <c r="E96" s="38">
        <f t="shared" si="12"/>
        <v>5000</v>
      </c>
      <c r="F96" s="38">
        <f t="shared" si="12"/>
        <v>5000</v>
      </c>
      <c r="G96" s="88">
        <f>G95</f>
        <v>0</v>
      </c>
    </row>
    <row r="97" spans="1:7" s="110" customFormat="1">
      <c r="A97" s="41"/>
      <c r="B97" s="42"/>
      <c r="C97" s="43"/>
      <c r="D97" s="87"/>
      <c r="E97" s="87"/>
      <c r="F97" s="87"/>
      <c r="G97" s="40"/>
    </row>
    <row r="98" spans="1:7" s="110" customFormat="1">
      <c r="A98" s="41"/>
      <c r="B98" s="42">
        <v>79</v>
      </c>
      <c r="C98" s="43" t="s">
        <v>215</v>
      </c>
      <c r="D98" s="107"/>
      <c r="E98" s="108"/>
      <c r="F98" s="108"/>
      <c r="G98" s="109"/>
    </row>
    <row r="99" spans="1:7" s="110" customFormat="1">
      <c r="A99" s="41"/>
      <c r="B99" s="42" t="s">
        <v>216</v>
      </c>
      <c r="C99" s="43" t="s">
        <v>397</v>
      </c>
      <c r="D99" s="96">
        <v>0</v>
      </c>
      <c r="E99" s="103">
        <v>5000</v>
      </c>
      <c r="F99" s="103">
        <v>5000</v>
      </c>
      <c r="G99" s="88">
        <v>0</v>
      </c>
    </row>
    <row r="100" spans="1:7" s="110" customFormat="1">
      <c r="A100" s="41" t="s">
        <v>6</v>
      </c>
      <c r="B100" s="42">
        <v>79</v>
      </c>
      <c r="C100" s="43" t="s">
        <v>215</v>
      </c>
      <c r="D100" s="88">
        <f t="shared" ref="D100:F100" si="13">D99</f>
        <v>0</v>
      </c>
      <c r="E100" s="38">
        <f t="shared" si="13"/>
        <v>5000</v>
      </c>
      <c r="F100" s="38">
        <f t="shared" si="13"/>
        <v>5000</v>
      </c>
      <c r="G100" s="88">
        <f>G99</f>
        <v>0</v>
      </c>
    </row>
    <row r="101" spans="1:7" s="110" customFormat="1">
      <c r="A101" s="41"/>
      <c r="B101" s="42"/>
      <c r="C101" s="43"/>
      <c r="D101" s="87"/>
      <c r="E101" s="87"/>
      <c r="F101" s="87"/>
      <c r="G101" s="40"/>
    </row>
    <row r="102" spans="1:7" s="110" customFormat="1" ht="25.5">
      <c r="A102" s="41"/>
      <c r="B102" s="42">
        <v>80</v>
      </c>
      <c r="C102" s="65" t="s">
        <v>211</v>
      </c>
      <c r="D102" s="107"/>
      <c r="E102" s="108"/>
      <c r="F102" s="108"/>
      <c r="G102" s="109"/>
    </row>
    <row r="103" spans="1:7" s="110" customFormat="1">
      <c r="A103" s="41"/>
      <c r="B103" s="42" t="s">
        <v>256</v>
      </c>
      <c r="C103" s="43" t="s">
        <v>397</v>
      </c>
      <c r="D103" s="96">
        <v>0</v>
      </c>
      <c r="E103" s="103">
        <v>5000</v>
      </c>
      <c r="F103" s="103">
        <v>5000</v>
      </c>
      <c r="G103" s="38">
        <v>2500</v>
      </c>
    </row>
    <row r="104" spans="1:7" s="110" customFormat="1" ht="25.5">
      <c r="A104" s="41" t="s">
        <v>6</v>
      </c>
      <c r="B104" s="42">
        <v>80</v>
      </c>
      <c r="C104" s="65" t="s">
        <v>211</v>
      </c>
      <c r="D104" s="88">
        <f t="shared" ref="D104:F104" si="14">D103</f>
        <v>0</v>
      </c>
      <c r="E104" s="38">
        <f t="shared" si="14"/>
        <v>5000</v>
      </c>
      <c r="F104" s="38">
        <f t="shared" si="14"/>
        <v>5000</v>
      </c>
      <c r="G104" s="38">
        <f>G103</f>
        <v>2500</v>
      </c>
    </row>
    <row r="105" spans="1:7" s="110" customFormat="1">
      <c r="A105" s="41"/>
      <c r="B105" s="42"/>
      <c r="C105" s="65"/>
      <c r="D105" s="87"/>
      <c r="E105" s="87"/>
      <c r="F105" s="87"/>
      <c r="G105" s="40"/>
    </row>
    <row r="106" spans="1:7" s="110" customFormat="1" ht="29.1" customHeight="1">
      <c r="A106" s="132"/>
      <c r="B106" s="133">
        <v>82</v>
      </c>
      <c r="C106" s="134" t="s">
        <v>261</v>
      </c>
      <c r="D106" s="87"/>
      <c r="E106" s="87"/>
      <c r="F106" s="87"/>
      <c r="G106" s="40"/>
    </row>
    <row r="107" spans="1:7" s="110" customFormat="1">
      <c r="A107" s="132"/>
      <c r="B107" s="133" t="s">
        <v>262</v>
      </c>
      <c r="C107" s="134" t="s">
        <v>398</v>
      </c>
      <c r="D107" s="87">
        <v>0</v>
      </c>
      <c r="E107" s="87">
        <v>0</v>
      </c>
      <c r="F107" s="40">
        <v>20000</v>
      </c>
      <c r="G107" s="87">
        <v>0</v>
      </c>
    </row>
    <row r="108" spans="1:7" s="110" customFormat="1" ht="29.1" customHeight="1">
      <c r="A108" s="132" t="s">
        <v>6</v>
      </c>
      <c r="B108" s="133">
        <v>82</v>
      </c>
      <c r="C108" s="134" t="s">
        <v>261</v>
      </c>
      <c r="D108" s="85">
        <f t="shared" ref="D108:G108" si="15">D107</f>
        <v>0</v>
      </c>
      <c r="E108" s="85">
        <f t="shared" si="15"/>
        <v>0</v>
      </c>
      <c r="F108" s="34">
        <f t="shared" si="15"/>
        <v>20000</v>
      </c>
      <c r="G108" s="85">
        <f t="shared" si="15"/>
        <v>0</v>
      </c>
    </row>
    <row r="109" spans="1:7" s="110" customFormat="1">
      <c r="A109" s="132"/>
      <c r="B109" s="133"/>
      <c r="C109" s="134"/>
      <c r="D109" s="87"/>
      <c r="E109" s="87"/>
      <c r="F109" s="87"/>
      <c r="G109" s="87"/>
    </row>
    <row r="110" spans="1:7" s="110" customFormat="1" ht="29.1" customHeight="1">
      <c r="A110" s="132"/>
      <c r="B110" s="133">
        <v>83</v>
      </c>
      <c r="C110" s="134" t="s">
        <v>349</v>
      </c>
      <c r="D110" s="87"/>
      <c r="E110" s="87"/>
      <c r="F110" s="87"/>
      <c r="G110" s="40"/>
    </row>
    <row r="111" spans="1:7" s="110" customFormat="1">
      <c r="A111" s="132"/>
      <c r="B111" s="133" t="s">
        <v>343</v>
      </c>
      <c r="C111" s="134" t="s">
        <v>420</v>
      </c>
      <c r="D111" s="87">
        <v>0</v>
      </c>
      <c r="E111" s="87">
        <v>0</v>
      </c>
      <c r="F111" s="87">
        <v>0</v>
      </c>
      <c r="G111" s="40">
        <v>3000</v>
      </c>
    </row>
    <row r="112" spans="1:7" s="110" customFormat="1" ht="29.1" customHeight="1">
      <c r="A112" s="132" t="s">
        <v>6</v>
      </c>
      <c r="B112" s="133">
        <v>83</v>
      </c>
      <c r="C112" s="134" t="s">
        <v>349</v>
      </c>
      <c r="D112" s="85">
        <f t="shared" ref="D112:G112" si="16">D111</f>
        <v>0</v>
      </c>
      <c r="E112" s="85">
        <f t="shared" si="16"/>
        <v>0</v>
      </c>
      <c r="F112" s="85">
        <f t="shared" si="16"/>
        <v>0</v>
      </c>
      <c r="G112" s="34">
        <f t="shared" si="16"/>
        <v>3000</v>
      </c>
    </row>
    <row r="113" spans="1:7" s="110" customFormat="1">
      <c r="A113" s="41"/>
      <c r="B113" s="42"/>
      <c r="C113" s="134"/>
      <c r="D113" s="87"/>
      <c r="E113" s="87"/>
      <c r="F113" s="87"/>
      <c r="G113" s="87"/>
    </row>
    <row r="114" spans="1:7" s="110" customFormat="1" ht="38.25">
      <c r="A114" s="132"/>
      <c r="B114" s="133">
        <v>84</v>
      </c>
      <c r="C114" s="134" t="s">
        <v>361</v>
      </c>
      <c r="D114" s="87"/>
      <c r="E114" s="87"/>
      <c r="F114" s="87"/>
      <c r="G114" s="40"/>
    </row>
    <row r="115" spans="1:7" s="110" customFormat="1">
      <c r="A115" s="132"/>
      <c r="B115" s="133" t="s">
        <v>344</v>
      </c>
      <c r="C115" s="134" t="s">
        <v>420</v>
      </c>
      <c r="D115" s="87">
        <v>0</v>
      </c>
      <c r="E115" s="87">
        <v>0</v>
      </c>
      <c r="F115" s="87">
        <v>0</v>
      </c>
      <c r="G115" s="40">
        <v>3000</v>
      </c>
    </row>
    <row r="116" spans="1:7" s="110" customFormat="1" ht="38.25">
      <c r="A116" s="132" t="s">
        <v>6</v>
      </c>
      <c r="B116" s="133">
        <v>84</v>
      </c>
      <c r="C116" s="134" t="s">
        <v>361</v>
      </c>
      <c r="D116" s="85">
        <f t="shared" ref="D116:G116" si="17">D115</f>
        <v>0</v>
      </c>
      <c r="E116" s="85">
        <f t="shared" si="17"/>
        <v>0</v>
      </c>
      <c r="F116" s="85">
        <f t="shared" si="17"/>
        <v>0</v>
      </c>
      <c r="G116" s="34">
        <f t="shared" si="17"/>
        <v>3000</v>
      </c>
    </row>
    <row r="117" spans="1:7" s="110" customFormat="1">
      <c r="A117" s="132"/>
      <c r="B117" s="133"/>
      <c r="C117" s="134"/>
      <c r="D117" s="87"/>
      <c r="E117" s="87"/>
      <c r="F117" s="87"/>
      <c r="G117" s="87"/>
    </row>
    <row r="118" spans="1:7" s="110" customFormat="1" ht="29.1" customHeight="1">
      <c r="A118" s="132"/>
      <c r="B118" s="133">
        <v>85</v>
      </c>
      <c r="C118" s="134" t="s">
        <v>346</v>
      </c>
      <c r="D118" s="87"/>
      <c r="E118" s="87"/>
      <c r="F118" s="87"/>
      <c r="G118" s="40"/>
    </row>
    <row r="119" spans="1:7" s="110" customFormat="1">
      <c r="A119" s="132"/>
      <c r="B119" s="133" t="s">
        <v>345</v>
      </c>
      <c r="C119" s="134" t="s">
        <v>420</v>
      </c>
      <c r="D119" s="87">
        <v>0</v>
      </c>
      <c r="E119" s="87">
        <v>0</v>
      </c>
      <c r="F119" s="87">
        <v>0</v>
      </c>
      <c r="G119" s="40">
        <v>3000</v>
      </c>
    </row>
    <row r="120" spans="1:7" s="110" customFormat="1" ht="29.1" customHeight="1">
      <c r="A120" s="132" t="s">
        <v>6</v>
      </c>
      <c r="B120" s="133">
        <v>85</v>
      </c>
      <c r="C120" s="134" t="s">
        <v>346</v>
      </c>
      <c r="D120" s="85">
        <f t="shared" ref="D120:G120" si="18">D119</f>
        <v>0</v>
      </c>
      <c r="E120" s="85">
        <f t="shared" si="18"/>
        <v>0</v>
      </c>
      <c r="F120" s="85">
        <f t="shared" si="18"/>
        <v>0</v>
      </c>
      <c r="G120" s="34">
        <f t="shared" si="18"/>
        <v>3000</v>
      </c>
    </row>
    <row r="121" spans="1:7" ht="14.45" customHeight="1">
      <c r="A121" s="26" t="s">
        <v>6</v>
      </c>
      <c r="B121" s="30">
        <v>0.10199999999999999</v>
      </c>
      <c r="C121" s="28" t="s">
        <v>14</v>
      </c>
      <c r="D121" s="38">
        <f>D64+D59+D68+D72+D76+D80+D84+D88+D92+D96+D100+D104+D108+D112+D116+D120</f>
        <v>278119</v>
      </c>
      <c r="E121" s="38">
        <f t="shared" ref="E121:G121" si="19">E64+E59+E68+E72+E76+E80+E84+E88+E92+E96+E100+E104+E108+E112+E116+E120</f>
        <v>202603</v>
      </c>
      <c r="F121" s="38">
        <f t="shared" si="19"/>
        <v>217169</v>
      </c>
      <c r="G121" s="38">
        <f t="shared" si="19"/>
        <v>117356</v>
      </c>
    </row>
    <row r="122" spans="1:7" ht="12" customHeight="1">
      <c r="A122" s="26"/>
      <c r="B122" s="27"/>
      <c r="C122" s="28"/>
      <c r="D122" s="120"/>
      <c r="E122" s="36"/>
      <c r="F122" s="36"/>
      <c r="G122" s="36"/>
    </row>
    <row r="123" spans="1:7" ht="14.45" customHeight="1">
      <c r="A123" s="26"/>
      <c r="B123" s="30">
        <v>0.104</v>
      </c>
      <c r="C123" s="28" t="s">
        <v>37</v>
      </c>
      <c r="D123" s="14"/>
      <c r="E123" s="7"/>
      <c r="F123" s="7"/>
      <c r="G123" s="7"/>
    </row>
    <row r="124" spans="1:7" ht="14.45" customHeight="1">
      <c r="A124" s="26"/>
      <c r="B124" s="37">
        <v>62</v>
      </c>
      <c r="C124" s="32" t="s">
        <v>18</v>
      </c>
      <c r="D124" s="36"/>
      <c r="E124" s="39"/>
      <c r="F124" s="39"/>
      <c r="G124" s="39"/>
    </row>
    <row r="125" spans="1:7" ht="14.45" customHeight="1">
      <c r="A125" s="26"/>
      <c r="B125" s="77" t="s">
        <v>19</v>
      </c>
      <c r="C125" s="32" t="s">
        <v>11</v>
      </c>
      <c r="D125" s="40">
        <v>6589</v>
      </c>
      <c r="E125" s="40">
        <v>14515</v>
      </c>
      <c r="F125" s="40">
        <v>14515</v>
      </c>
      <c r="G125" s="40">
        <v>16566</v>
      </c>
    </row>
    <row r="126" spans="1:7" s="105" customFormat="1" ht="14.45" customHeight="1">
      <c r="A126" s="90"/>
      <c r="B126" s="91" t="s">
        <v>79</v>
      </c>
      <c r="C126" s="90" t="s">
        <v>62</v>
      </c>
      <c r="D126" s="40">
        <v>178</v>
      </c>
      <c r="E126" s="40">
        <v>440</v>
      </c>
      <c r="F126" s="40">
        <v>440</v>
      </c>
      <c r="G126" s="40">
        <v>1</v>
      </c>
    </row>
    <row r="127" spans="1:7" s="105" customFormat="1" ht="14.45" customHeight="1">
      <c r="A127" s="90"/>
      <c r="B127" s="91" t="s">
        <v>80</v>
      </c>
      <c r="C127" s="90" t="s">
        <v>63</v>
      </c>
      <c r="D127" s="40">
        <v>5527</v>
      </c>
      <c r="E127" s="40">
        <v>1797</v>
      </c>
      <c r="F127" s="40">
        <v>1797</v>
      </c>
      <c r="G127" s="40">
        <v>2002</v>
      </c>
    </row>
    <row r="128" spans="1:7" ht="14.45" customHeight="1">
      <c r="A128" s="26" t="s">
        <v>6</v>
      </c>
      <c r="B128" s="37">
        <v>62</v>
      </c>
      <c r="C128" s="32" t="s">
        <v>18</v>
      </c>
      <c r="D128" s="34">
        <f t="shared" ref="D128:G128" si="20">SUM(D125:D127)</f>
        <v>12294</v>
      </c>
      <c r="E128" s="34">
        <f t="shared" si="20"/>
        <v>16752</v>
      </c>
      <c r="F128" s="34">
        <f t="shared" si="20"/>
        <v>16752</v>
      </c>
      <c r="G128" s="34">
        <f t="shared" si="20"/>
        <v>18569</v>
      </c>
    </row>
    <row r="129" spans="1:7" ht="14.45" customHeight="1">
      <c r="A129" s="26" t="s">
        <v>6</v>
      </c>
      <c r="B129" s="30">
        <v>0.104</v>
      </c>
      <c r="C129" s="28" t="s">
        <v>37</v>
      </c>
      <c r="D129" s="34">
        <f t="shared" ref="D129:G129" si="21">D128</f>
        <v>12294</v>
      </c>
      <c r="E129" s="34">
        <f t="shared" si="21"/>
        <v>16752</v>
      </c>
      <c r="F129" s="34">
        <f t="shared" si="21"/>
        <v>16752</v>
      </c>
      <c r="G129" s="34">
        <f t="shared" si="21"/>
        <v>18569</v>
      </c>
    </row>
    <row r="130" spans="1:7">
      <c r="A130" s="26"/>
      <c r="B130" s="27"/>
      <c r="C130" s="28"/>
      <c r="D130" s="36"/>
      <c r="E130" s="36"/>
      <c r="F130" s="36"/>
      <c r="G130" s="36"/>
    </row>
    <row r="131" spans="1:7" ht="14.45" customHeight="1">
      <c r="A131" s="26"/>
      <c r="B131" s="30">
        <v>0.105</v>
      </c>
      <c r="C131" s="28" t="s">
        <v>20</v>
      </c>
      <c r="D131" s="36"/>
      <c r="E131" s="39"/>
      <c r="F131" s="39"/>
      <c r="G131" s="39"/>
    </row>
    <row r="132" spans="1:7" ht="14.45" customHeight="1">
      <c r="A132" s="26"/>
      <c r="B132" s="37">
        <v>63</v>
      </c>
      <c r="C132" s="32" t="s">
        <v>21</v>
      </c>
      <c r="D132" s="36"/>
      <c r="E132" s="39"/>
      <c r="F132" s="39"/>
      <c r="G132" s="39"/>
    </row>
    <row r="133" spans="1:7" ht="14.45" customHeight="1">
      <c r="A133" s="47"/>
      <c r="B133" s="119" t="s">
        <v>22</v>
      </c>
      <c r="C133" s="116" t="s">
        <v>11</v>
      </c>
      <c r="D133" s="38">
        <v>12185</v>
      </c>
      <c r="E133" s="38">
        <v>21643</v>
      </c>
      <c r="F133" s="38">
        <v>21643</v>
      </c>
      <c r="G133" s="38">
        <v>28868</v>
      </c>
    </row>
    <row r="134" spans="1:7" s="105" customFormat="1" ht="14.45" customHeight="1">
      <c r="A134" s="90"/>
      <c r="B134" s="91" t="s">
        <v>81</v>
      </c>
      <c r="C134" s="90" t="s">
        <v>62</v>
      </c>
      <c r="D134" s="40">
        <v>217</v>
      </c>
      <c r="E134" s="40">
        <v>656</v>
      </c>
      <c r="F134" s="40">
        <v>656</v>
      </c>
      <c r="G134" s="40">
        <v>1</v>
      </c>
    </row>
    <row r="135" spans="1:7" s="105" customFormat="1" ht="14.45" customHeight="1">
      <c r="A135" s="90"/>
      <c r="B135" s="91" t="s">
        <v>82</v>
      </c>
      <c r="C135" s="90" t="s">
        <v>63</v>
      </c>
      <c r="D135" s="40">
        <v>10538</v>
      </c>
      <c r="E135" s="40">
        <v>2981</v>
      </c>
      <c r="F135" s="40">
        <v>2981</v>
      </c>
      <c r="G135" s="40">
        <v>4336</v>
      </c>
    </row>
    <row r="136" spans="1:7" ht="14.45" customHeight="1">
      <c r="A136" s="26"/>
      <c r="B136" s="78" t="s">
        <v>199</v>
      </c>
      <c r="C136" s="32" t="s">
        <v>74</v>
      </c>
      <c r="D136" s="94">
        <v>195</v>
      </c>
      <c r="E136" s="86">
        <v>0</v>
      </c>
      <c r="F136" s="86">
        <v>0</v>
      </c>
      <c r="G136" s="84">
        <v>0</v>
      </c>
    </row>
    <row r="137" spans="1:7" ht="14.45" customHeight="1">
      <c r="A137" s="26" t="s">
        <v>6</v>
      </c>
      <c r="B137" s="37">
        <v>63</v>
      </c>
      <c r="C137" s="32" t="s">
        <v>21</v>
      </c>
      <c r="D137" s="34">
        <f t="shared" ref="D137:G137" si="22">SUM(D133:D136)</f>
        <v>23135</v>
      </c>
      <c r="E137" s="34">
        <f t="shared" si="22"/>
        <v>25280</v>
      </c>
      <c r="F137" s="34">
        <f t="shared" si="22"/>
        <v>25280</v>
      </c>
      <c r="G137" s="34">
        <f t="shared" si="22"/>
        <v>33205</v>
      </c>
    </row>
    <row r="138" spans="1:7" ht="14.45" customHeight="1">
      <c r="A138" s="26" t="s">
        <v>6</v>
      </c>
      <c r="B138" s="30">
        <v>0.105</v>
      </c>
      <c r="C138" s="28" t="s">
        <v>20</v>
      </c>
      <c r="D138" s="34">
        <f t="shared" ref="D138:G138" si="23">D137</f>
        <v>23135</v>
      </c>
      <c r="E138" s="34">
        <f t="shared" si="23"/>
        <v>25280</v>
      </c>
      <c r="F138" s="34">
        <f t="shared" si="23"/>
        <v>25280</v>
      </c>
      <c r="G138" s="34">
        <f t="shared" si="23"/>
        <v>33205</v>
      </c>
    </row>
    <row r="139" spans="1:7" ht="14.45" customHeight="1">
      <c r="A139" s="26" t="s">
        <v>6</v>
      </c>
      <c r="B139" s="27">
        <v>2205</v>
      </c>
      <c r="C139" s="28" t="s">
        <v>0</v>
      </c>
      <c r="D139" s="34">
        <f t="shared" ref="D139:G139" si="24">D138+D129+D121+D44</f>
        <v>399119</v>
      </c>
      <c r="E139" s="34">
        <f t="shared" si="24"/>
        <v>387146</v>
      </c>
      <c r="F139" s="34">
        <f t="shared" si="24"/>
        <v>402358</v>
      </c>
      <c r="G139" s="34">
        <f t="shared" si="24"/>
        <v>324343</v>
      </c>
    </row>
    <row r="140" spans="1:7" ht="15" customHeight="1">
      <c r="A140" s="26"/>
      <c r="B140" s="27"/>
      <c r="C140" s="32"/>
      <c r="D140" s="36"/>
      <c r="E140" s="36"/>
      <c r="F140" s="36"/>
      <c r="G140" s="36"/>
    </row>
    <row r="141" spans="1:7" ht="14.45" customHeight="1">
      <c r="A141" s="26" t="s">
        <v>8</v>
      </c>
      <c r="B141" s="27">
        <v>2251</v>
      </c>
      <c r="C141" s="28" t="s">
        <v>1</v>
      </c>
      <c r="D141" s="36"/>
      <c r="E141" s="36"/>
      <c r="F141" s="36"/>
      <c r="G141" s="36"/>
    </row>
    <row r="142" spans="1:7" ht="14.45" customHeight="1">
      <c r="A142" s="26"/>
      <c r="B142" s="45">
        <v>0.09</v>
      </c>
      <c r="C142" s="28" t="s">
        <v>32</v>
      </c>
      <c r="D142" s="36"/>
      <c r="E142" s="36"/>
      <c r="F142" s="36"/>
      <c r="G142" s="36"/>
    </row>
    <row r="143" spans="1:7" ht="14.45" customHeight="1">
      <c r="A143" s="26"/>
      <c r="B143" s="46">
        <v>5</v>
      </c>
      <c r="C143" s="32" t="s">
        <v>23</v>
      </c>
      <c r="D143" s="8"/>
      <c r="E143" s="7"/>
      <c r="F143" s="7"/>
      <c r="G143" s="7"/>
    </row>
    <row r="144" spans="1:7" ht="14.45" customHeight="1">
      <c r="A144" s="26"/>
      <c r="B144" s="78" t="s">
        <v>24</v>
      </c>
      <c r="C144" s="32" t="s">
        <v>11</v>
      </c>
      <c r="D144" s="33">
        <v>1411</v>
      </c>
      <c r="E144" s="33">
        <v>2597</v>
      </c>
      <c r="F144" s="33">
        <v>2597</v>
      </c>
      <c r="G144" s="33">
        <v>2748</v>
      </c>
    </row>
    <row r="145" spans="1:7" s="105" customFormat="1" ht="14.45" customHeight="1">
      <c r="A145" s="90"/>
      <c r="B145" s="91" t="s">
        <v>83</v>
      </c>
      <c r="C145" s="90" t="s">
        <v>62</v>
      </c>
      <c r="D145" s="40">
        <v>17</v>
      </c>
      <c r="E145" s="40">
        <v>79</v>
      </c>
      <c r="F145" s="40">
        <v>79</v>
      </c>
      <c r="G145" s="40">
        <v>1</v>
      </c>
    </row>
    <row r="146" spans="1:7" s="105" customFormat="1" ht="14.45" customHeight="1">
      <c r="A146" s="90"/>
      <c r="B146" s="91" t="s">
        <v>84</v>
      </c>
      <c r="C146" s="90" t="s">
        <v>63</v>
      </c>
      <c r="D146" s="40">
        <v>1182</v>
      </c>
      <c r="E146" s="40">
        <v>327</v>
      </c>
      <c r="F146" s="40">
        <v>327</v>
      </c>
      <c r="G146" s="40">
        <v>331</v>
      </c>
    </row>
    <row r="147" spans="1:7" ht="14.45" customHeight="1">
      <c r="A147" s="26"/>
      <c r="B147" s="78" t="s">
        <v>25</v>
      </c>
      <c r="C147" s="90" t="s">
        <v>66</v>
      </c>
      <c r="D147" s="33">
        <v>16</v>
      </c>
      <c r="E147" s="33">
        <v>79</v>
      </c>
      <c r="F147" s="33">
        <v>79</v>
      </c>
      <c r="G147" s="33">
        <v>79</v>
      </c>
    </row>
    <row r="148" spans="1:7" ht="14.45" customHeight="1">
      <c r="A148" s="26" t="s">
        <v>6</v>
      </c>
      <c r="B148" s="46">
        <v>5</v>
      </c>
      <c r="C148" s="32" t="s">
        <v>23</v>
      </c>
      <c r="D148" s="34">
        <f t="shared" ref="D148:G148" si="25">SUM(D144:D147)</f>
        <v>2626</v>
      </c>
      <c r="E148" s="34">
        <f t="shared" si="25"/>
        <v>3082</v>
      </c>
      <c r="F148" s="34">
        <f t="shared" si="25"/>
        <v>3082</v>
      </c>
      <c r="G148" s="34">
        <f t="shared" si="25"/>
        <v>3159</v>
      </c>
    </row>
    <row r="149" spans="1:7" ht="14.45" customHeight="1">
      <c r="A149" s="26" t="s">
        <v>6</v>
      </c>
      <c r="B149" s="45">
        <v>0.09</v>
      </c>
      <c r="C149" s="28" t="s">
        <v>32</v>
      </c>
      <c r="D149" s="34">
        <f t="shared" ref="D149:G150" si="26">D148</f>
        <v>2626</v>
      </c>
      <c r="E149" s="34">
        <f t="shared" si="26"/>
        <v>3082</v>
      </c>
      <c r="F149" s="34">
        <f t="shared" si="26"/>
        <v>3082</v>
      </c>
      <c r="G149" s="34">
        <f t="shared" si="26"/>
        <v>3159</v>
      </c>
    </row>
    <row r="150" spans="1:7" ht="14.45" customHeight="1">
      <c r="A150" s="47" t="s">
        <v>6</v>
      </c>
      <c r="B150" s="48">
        <v>2251</v>
      </c>
      <c r="C150" s="49" t="s">
        <v>1</v>
      </c>
      <c r="D150" s="38">
        <f t="shared" si="26"/>
        <v>2626</v>
      </c>
      <c r="E150" s="38">
        <f t="shared" si="26"/>
        <v>3082</v>
      </c>
      <c r="F150" s="38">
        <f t="shared" si="26"/>
        <v>3082</v>
      </c>
      <c r="G150" s="38">
        <f t="shared" si="26"/>
        <v>3159</v>
      </c>
    </row>
    <row r="151" spans="1:7" s="100" customFormat="1" ht="14.45" customHeight="1">
      <c r="A151" s="50" t="s">
        <v>6</v>
      </c>
      <c r="B151" s="51"/>
      <c r="C151" s="52" t="s">
        <v>7</v>
      </c>
      <c r="D151" s="53">
        <f t="shared" ref="D151:G151" si="27">D150+D139</f>
        <v>401745</v>
      </c>
      <c r="E151" s="53">
        <f t="shared" si="27"/>
        <v>390228</v>
      </c>
      <c r="F151" s="53">
        <f t="shared" si="27"/>
        <v>405440</v>
      </c>
      <c r="G151" s="53">
        <f t="shared" si="27"/>
        <v>327502</v>
      </c>
    </row>
    <row r="152" spans="1:7">
      <c r="A152" s="26"/>
      <c r="B152" s="54"/>
      <c r="C152" s="28"/>
      <c r="D152" s="121"/>
      <c r="E152" s="40"/>
      <c r="F152" s="40"/>
      <c r="G152" s="40"/>
    </row>
    <row r="153" spans="1:7">
      <c r="A153" s="26"/>
      <c r="B153" s="54"/>
      <c r="C153" s="55" t="s">
        <v>26</v>
      </c>
      <c r="D153" s="122"/>
      <c r="E153" s="39"/>
      <c r="F153" s="39"/>
      <c r="G153" s="39"/>
    </row>
    <row r="154" spans="1:7" ht="25.5">
      <c r="A154" s="26" t="s">
        <v>8</v>
      </c>
      <c r="B154" s="56">
        <v>4202</v>
      </c>
      <c r="C154" s="57" t="s">
        <v>27</v>
      </c>
      <c r="D154" s="8"/>
      <c r="E154" s="7"/>
      <c r="F154" s="7"/>
      <c r="G154" s="7"/>
    </row>
    <row r="155" spans="1:7" ht="14.1" customHeight="1">
      <c r="A155" s="58"/>
      <c r="B155" s="59">
        <v>4</v>
      </c>
      <c r="C155" s="60" t="s">
        <v>0</v>
      </c>
      <c r="D155" s="92"/>
      <c r="E155" s="92"/>
      <c r="F155" s="92"/>
      <c r="G155" s="92"/>
    </row>
    <row r="156" spans="1:7" ht="14.1" customHeight="1">
      <c r="A156" s="58"/>
      <c r="B156" s="61">
        <v>4.8</v>
      </c>
      <c r="C156" s="57" t="s">
        <v>28</v>
      </c>
      <c r="D156" s="92"/>
      <c r="E156" s="93"/>
      <c r="F156" s="93"/>
      <c r="G156" s="93"/>
    </row>
    <row r="157" spans="1:7" ht="14.1" customHeight="1">
      <c r="A157" s="58"/>
      <c r="B157" s="62">
        <v>44</v>
      </c>
      <c r="C157" s="60" t="s">
        <v>352</v>
      </c>
      <c r="D157" s="63"/>
      <c r="E157" s="64"/>
      <c r="F157" s="64"/>
      <c r="G157" s="64"/>
    </row>
    <row r="158" spans="1:7" ht="14.45" customHeight="1">
      <c r="A158" s="58"/>
      <c r="B158" s="79">
        <v>63</v>
      </c>
      <c r="C158" s="65" t="s">
        <v>105</v>
      </c>
      <c r="D158" s="2"/>
      <c r="E158" s="2"/>
      <c r="F158" s="2"/>
      <c r="G158" s="2"/>
    </row>
    <row r="159" spans="1:7" ht="14.45" customHeight="1">
      <c r="A159" s="58"/>
      <c r="B159" s="79" t="s">
        <v>107</v>
      </c>
      <c r="C159" s="65" t="s">
        <v>106</v>
      </c>
      <c r="D159" s="33">
        <v>1736</v>
      </c>
      <c r="E159" s="86">
        <v>0</v>
      </c>
      <c r="F159" s="86">
        <v>0</v>
      </c>
      <c r="G159" s="86">
        <v>0</v>
      </c>
    </row>
    <row r="160" spans="1:7" ht="14.45" customHeight="1">
      <c r="A160" s="58" t="s">
        <v>6</v>
      </c>
      <c r="B160" s="79">
        <v>63</v>
      </c>
      <c r="C160" s="65" t="s">
        <v>105</v>
      </c>
      <c r="D160" s="34">
        <f t="shared" ref="D160:G160" si="28">D159</f>
        <v>1736</v>
      </c>
      <c r="E160" s="85">
        <f t="shared" si="28"/>
        <v>0</v>
      </c>
      <c r="F160" s="85">
        <f t="shared" si="28"/>
        <v>0</v>
      </c>
      <c r="G160" s="85">
        <f t="shared" si="28"/>
        <v>0</v>
      </c>
    </row>
    <row r="161" spans="1:7">
      <c r="A161" s="58"/>
      <c r="B161" s="79"/>
      <c r="C161" s="65"/>
      <c r="D161" s="87"/>
      <c r="E161" s="87"/>
      <c r="F161" s="87"/>
      <c r="G161" s="87"/>
    </row>
    <row r="162" spans="1:7" ht="14.45" customHeight="1">
      <c r="A162" s="58"/>
      <c r="B162" s="79">
        <v>64</v>
      </c>
      <c r="C162" s="65" t="s">
        <v>108</v>
      </c>
      <c r="D162" s="1"/>
      <c r="E162" s="1"/>
      <c r="F162" s="1"/>
      <c r="G162" s="1"/>
    </row>
    <row r="163" spans="1:7" ht="14.45" customHeight="1">
      <c r="A163" s="58"/>
      <c r="B163" s="79" t="s">
        <v>109</v>
      </c>
      <c r="C163" s="65" t="s">
        <v>399</v>
      </c>
      <c r="D163" s="33">
        <v>980</v>
      </c>
      <c r="E163" s="86">
        <v>0</v>
      </c>
      <c r="F163" s="86">
        <v>0</v>
      </c>
      <c r="G163" s="86">
        <v>0</v>
      </c>
    </row>
    <row r="164" spans="1:7" ht="14.45" customHeight="1">
      <c r="A164" s="58" t="s">
        <v>6</v>
      </c>
      <c r="B164" s="79">
        <v>64</v>
      </c>
      <c r="C164" s="65" t="s">
        <v>108</v>
      </c>
      <c r="D164" s="34">
        <f t="shared" ref="D164:G164" si="29">D163</f>
        <v>980</v>
      </c>
      <c r="E164" s="85">
        <f t="shared" si="29"/>
        <v>0</v>
      </c>
      <c r="F164" s="85">
        <f t="shared" si="29"/>
        <v>0</v>
      </c>
      <c r="G164" s="85">
        <f t="shared" si="29"/>
        <v>0</v>
      </c>
    </row>
    <row r="165" spans="1:7">
      <c r="A165" s="58"/>
      <c r="B165" s="79"/>
      <c r="C165" s="65"/>
      <c r="D165" s="87"/>
      <c r="E165" s="87"/>
      <c r="F165" s="87"/>
      <c r="G165" s="40"/>
    </row>
    <row r="166" spans="1:7" ht="14.45" customHeight="1">
      <c r="A166" s="58"/>
      <c r="B166" s="79">
        <v>65</v>
      </c>
      <c r="C166" s="65" t="s">
        <v>111</v>
      </c>
      <c r="D166" s="2"/>
      <c r="E166" s="2"/>
      <c r="F166" s="2"/>
      <c r="G166" s="2"/>
    </row>
    <row r="167" spans="1:7" ht="14.45" customHeight="1">
      <c r="A167" s="58"/>
      <c r="B167" s="79" t="s">
        <v>112</v>
      </c>
      <c r="C167" s="65" t="s">
        <v>399</v>
      </c>
      <c r="D167" s="33">
        <v>418</v>
      </c>
      <c r="E167" s="86">
        <v>0</v>
      </c>
      <c r="F167" s="86">
        <v>0</v>
      </c>
      <c r="G167" s="86">
        <v>0</v>
      </c>
    </row>
    <row r="168" spans="1:7" ht="14.45" customHeight="1">
      <c r="A168" s="58" t="s">
        <v>6</v>
      </c>
      <c r="B168" s="79">
        <v>65</v>
      </c>
      <c r="C168" s="65" t="s">
        <v>111</v>
      </c>
      <c r="D168" s="34">
        <f t="shared" ref="D168:G168" si="30">D167</f>
        <v>418</v>
      </c>
      <c r="E168" s="85">
        <f t="shared" si="30"/>
        <v>0</v>
      </c>
      <c r="F168" s="85">
        <f t="shared" si="30"/>
        <v>0</v>
      </c>
      <c r="G168" s="85">
        <f t="shared" si="30"/>
        <v>0</v>
      </c>
    </row>
    <row r="169" spans="1:7">
      <c r="A169" s="58"/>
      <c r="B169" s="79"/>
      <c r="C169" s="65"/>
      <c r="D169" s="87"/>
      <c r="E169" s="87"/>
      <c r="F169" s="87"/>
      <c r="G169" s="87"/>
    </row>
    <row r="170" spans="1:7" ht="14.45" customHeight="1">
      <c r="A170" s="58"/>
      <c r="B170" s="79">
        <v>68</v>
      </c>
      <c r="C170" s="65" t="s">
        <v>132</v>
      </c>
      <c r="D170" s="2"/>
      <c r="E170" s="2"/>
      <c r="F170" s="2"/>
      <c r="G170" s="2"/>
    </row>
    <row r="171" spans="1:7" ht="15" customHeight="1">
      <c r="A171" s="58"/>
      <c r="B171" s="79" t="s">
        <v>133</v>
      </c>
      <c r="C171" s="65" t="s">
        <v>129</v>
      </c>
      <c r="D171" s="33">
        <v>19989</v>
      </c>
      <c r="E171" s="94">
        <v>30000</v>
      </c>
      <c r="F171" s="94">
        <v>30000</v>
      </c>
      <c r="G171" s="94">
        <v>40000</v>
      </c>
    </row>
    <row r="172" spans="1:7" ht="14.45" customHeight="1">
      <c r="A172" s="58" t="s">
        <v>6</v>
      </c>
      <c r="B172" s="79">
        <v>68</v>
      </c>
      <c r="C172" s="65" t="s">
        <v>132</v>
      </c>
      <c r="D172" s="34">
        <f t="shared" ref="D172:G172" si="31">D171</f>
        <v>19989</v>
      </c>
      <c r="E172" s="34">
        <f t="shared" si="31"/>
        <v>30000</v>
      </c>
      <c r="F172" s="34">
        <f t="shared" si="31"/>
        <v>30000</v>
      </c>
      <c r="G172" s="34">
        <f t="shared" si="31"/>
        <v>40000</v>
      </c>
    </row>
    <row r="173" spans="1:7">
      <c r="A173" s="58"/>
      <c r="B173" s="79"/>
      <c r="C173" s="65"/>
      <c r="D173" s="87"/>
      <c r="E173" s="87"/>
      <c r="F173" s="87"/>
      <c r="G173" s="87"/>
    </row>
    <row r="174" spans="1:7" ht="14.45" customHeight="1">
      <c r="A174" s="58"/>
      <c r="B174" s="79">
        <v>69</v>
      </c>
      <c r="C174" s="65" t="s">
        <v>134</v>
      </c>
      <c r="D174" s="2"/>
      <c r="E174" s="2"/>
      <c r="F174" s="2"/>
      <c r="G174" s="2"/>
    </row>
    <row r="175" spans="1:7" ht="15" customHeight="1">
      <c r="A175" s="58"/>
      <c r="B175" s="79" t="s">
        <v>135</v>
      </c>
      <c r="C175" s="65" t="s">
        <v>129</v>
      </c>
      <c r="D175" s="33">
        <v>20000</v>
      </c>
      <c r="E175" s="94">
        <v>30000</v>
      </c>
      <c r="F175" s="94">
        <v>30000</v>
      </c>
      <c r="G175" s="94">
        <v>30000</v>
      </c>
    </row>
    <row r="176" spans="1:7" ht="14.45" customHeight="1">
      <c r="A176" s="58" t="s">
        <v>6</v>
      </c>
      <c r="B176" s="79">
        <v>69</v>
      </c>
      <c r="C176" s="65" t="s">
        <v>134</v>
      </c>
      <c r="D176" s="34">
        <f t="shared" ref="D176:G176" si="32">D175</f>
        <v>20000</v>
      </c>
      <c r="E176" s="34">
        <f t="shared" si="32"/>
        <v>30000</v>
      </c>
      <c r="F176" s="34">
        <f t="shared" si="32"/>
        <v>30000</v>
      </c>
      <c r="G176" s="34">
        <f t="shared" si="32"/>
        <v>30000</v>
      </c>
    </row>
    <row r="177" spans="1:7">
      <c r="A177" s="58"/>
      <c r="B177" s="79"/>
      <c r="C177" s="65"/>
      <c r="D177" s="95"/>
      <c r="E177" s="95"/>
      <c r="F177" s="95"/>
      <c r="G177" s="95"/>
    </row>
    <row r="178" spans="1:7" ht="14.45" customHeight="1">
      <c r="A178" s="58"/>
      <c r="B178" s="79">
        <v>70</v>
      </c>
      <c r="C178" s="65" t="s">
        <v>152</v>
      </c>
      <c r="D178" s="2"/>
      <c r="E178" s="2"/>
      <c r="F178" s="2"/>
      <c r="G178" s="2"/>
    </row>
    <row r="179" spans="1:7" ht="15" customHeight="1">
      <c r="A179" s="97"/>
      <c r="B179" s="98" t="s">
        <v>147</v>
      </c>
      <c r="C179" s="99" t="s">
        <v>129</v>
      </c>
      <c r="D179" s="38">
        <v>1728</v>
      </c>
      <c r="E179" s="96">
        <v>0</v>
      </c>
      <c r="F179" s="96">
        <v>0</v>
      </c>
      <c r="G179" s="96">
        <v>0</v>
      </c>
    </row>
    <row r="180" spans="1:7" ht="15" customHeight="1">
      <c r="A180" s="58"/>
      <c r="B180" s="79" t="s">
        <v>148</v>
      </c>
      <c r="C180" s="65" t="s">
        <v>146</v>
      </c>
      <c r="D180" s="33">
        <v>167</v>
      </c>
      <c r="E180" s="86">
        <v>0</v>
      </c>
      <c r="F180" s="86">
        <v>0</v>
      </c>
      <c r="G180" s="86">
        <v>0</v>
      </c>
    </row>
    <row r="181" spans="1:7" ht="14.45" customHeight="1">
      <c r="A181" s="58" t="s">
        <v>6</v>
      </c>
      <c r="B181" s="79">
        <v>70</v>
      </c>
      <c r="C181" s="65" t="s">
        <v>152</v>
      </c>
      <c r="D181" s="34">
        <f t="shared" ref="D181:G181" si="33">SUM(D179:D180)</f>
        <v>1895</v>
      </c>
      <c r="E181" s="85">
        <f t="shared" si="33"/>
        <v>0</v>
      </c>
      <c r="F181" s="85">
        <f t="shared" si="33"/>
        <v>0</v>
      </c>
      <c r="G181" s="85">
        <f t="shared" si="33"/>
        <v>0</v>
      </c>
    </row>
    <row r="182" spans="1:7">
      <c r="A182" s="58"/>
      <c r="B182" s="79"/>
      <c r="C182" s="65"/>
      <c r="D182" s="95"/>
      <c r="E182" s="95"/>
      <c r="F182" s="95"/>
      <c r="G182" s="101"/>
    </row>
    <row r="183" spans="1:7" ht="14.45" customHeight="1">
      <c r="A183" s="58"/>
      <c r="B183" s="79">
        <v>72</v>
      </c>
      <c r="C183" s="65" t="s">
        <v>175</v>
      </c>
      <c r="D183" s="87"/>
      <c r="E183" s="87"/>
      <c r="F183" s="87"/>
      <c r="G183" s="40"/>
    </row>
    <row r="184" spans="1:7" ht="15" customHeight="1">
      <c r="A184" s="58"/>
      <c r="B184" s="79" t="s">
        <v>200</v>
      </c>
      <c r="C184" s="65" t="s">
        <v>127</v>
      </c>
      <c r="D184" s="40">
        <v>970</v>
      </c>
      <c r="E184" s="89">
        <v>0</v>
      </c>
      <c r="F184" s="89">
        <v>0</v>
      </c>
      <c r="G184" s="66">
        <v>20000</v>
      </c>
    </row>
    <row r="185" spans="1:7" ht="29.1" customHeight="1">
      <c r="A185" s="58"/>
      <c r="B185" s="79" t="s">
        <v>174</v>
      </c>
      <c r="C185" s="65" t="s">
        <v>195</v>
      </c>
      <c r="D185" s="40">
        <v>876</v>
      </c>
      <c r="E185" s="40">
        <v>400</v>
      </c>
      <c r="F185" s="40">
        <v>400</v>
      </c>
      <c r="G185" s="86">
        <v>0</v>
      </c>
    </row>
    <row r="186" spans="1:7" ht="15" customHeight="1">
      <c r="A186" s="58" t="s">
        <v>6</v>
      </c>
      <c r="B186" s="79">
        <v>72</v>
      </c>
      <c r="C186" s="65" t="s">
        <v>175</v>
      </c>
      <c r="D186" s="34">
        <f t="shared" ref="D186:G186" si="34">SUM(D184:D185)</f>
        <v>1846</v>
      </c>
      <c r="E186" s="34">
        <f t="shared" si="34"/>
        <v>400</v>
      </c>
      <c r="F186" s="34">
        <f t="shared" si="34"/>
        <v>400</v>
      </c>
      <c r="G186" s="34">
        <f t="shared" si="34"/>
        <v>20000</v>
      </c>
    </row>
    <row r="187" spans="1:7">
      <c r="A187" s="58"/>
      <c r="B187" s="79"/>
      <c r="C187" s="65"/>
      <c r="D187" s="95"/>
      <c r="E187" s="95"/>
      <c r="F187" s="95"/>
      <c r="G187" s="101"/>
    </row>
    <row r="188" spans="1:7" ht="15" customHeight="1">
      <c r="A188" s="58"/>
      <c r="B188" s="79">
        <v>73</v>
      </c>
      <c r="C188" s="65" t="s">
        <v>182</v>
      </c>
      <c r="D188" s="87"/>
      <c r="E188" s="87"/>
      <c r="F188" s="87"/>
      <c r="G188" s="40"/>
    </row>
    <row r="189" spans="1:7" ht="15" customHeight="1">
      <c r="A189" s="58"/>
      <c r="B189" s="79" t="s">
        <v>183</v>
      </c>
      <c r="C189" s="65" t="s">
        <v>129</v>
      </c>
      <c r="D189" s="38">
        <v>8389</v>
      </c>
      <c r="E189" s="88">
        <v>0</v>
      </c>
      <c r="F189" s="88">
        <v>0</v>
      </c>
      <c r="G189" s="96">
        <v>0</v>
      </c>
    </row>
    <row r="190" spans="1:7" ht="15" customHeight="1">
      <c r="A190" s="58" t="s">
        <v>6</v>
      </c>
      <c r="B190" s="79">
        <v>73</v>
      </c>
      <c r="C190" s="65" t="s">
        <v>182</v>
      </c>
      <c r="D190" s="38">
        <f t="shared" ref="D190:G190" si="35">D189</f>
        <v>8389</v>
      </c>
      <c r="E190" s="88">
        <f t="shared" si="35"/>
        <v>0</v>
      </c>
      <c r="F190" s="88">
        <f t="shared" si="35"/>
        <v>0</v>
      </c>
      <c r="G190" s="88">
        <f t="shared" si="35"/>
        <v>0</v>
      </c>
    </row>
    <row r="191" spans="1:7" ht="15" customHeight="1">
      <c r="A191" s="58" t="s">
        <v>6</v>
      </c>
      <c r="B191" s="62">
        <v>44</v>
      </c>
      <c r="C191" s="60" t="s">
        <v>352</v>
      </c>
      <c r="D191" s="34">
        <f>D160+D164+D168+D172+D176+D181+D186+D190</f>
        <v>55253</v>
      </c>
      <c r="E191" s="34">
        <f t="shared" ref="E191:G191" si="36">E160+E164+E168+E172+E176+E181+E186+E190</f>
        <v>60400</v>
      </c>
      <c r="F191" s="34">
        <f t="shared" si="36"/>
        <v>60400</v>
      </c>
      <c r="G191" s="34">
        <f t="shared" si="36"/>
        <v>90000</v>
      </c>
    </row>
    <row r="192" spans="1:7">
      <c r="A192" s="58"/>
      <c r="B192" s="62"/>
      <c r="C192" s="60"/>
      <c r="D192" s="121"/>
      <c r="E192" s="87"/>
      <c r="F192" s="87"/>
      <c r="G192" s="87"/>
    </row>
    <row r="193" spans="1:7" ht="15" customHeight="1">
      <c r="A193" s="58"/>
      <c r="B193" s="62">
        <v>45</v>
      </c>
      <c r="C193" s="60" t="s">
        <v>55</v>
      </c>
      <c r="D193" s="123"/>
      <c r="E193" s="64"/>
      <c r="F193" s="64"/>
      <c r="G193" s="64"/>
    </row>
    <row r="194" spans="1:7" ht="15" customHeight="1">
      <c r="A194" s="58"/>
      <c r="B194" s="79">
        <v>61</v>
      </c>
      <c r="C194" s="65" t="s">
        <v>113</v>
      </c>
      <c r="D194" s="1"/>
      <c r="E194" s="1"/>
      <c r="F194" s="1"/>
      <c r="G194" s="1"/>
    </row>
    <row r="195" spans="1:7" ht="15" customHeight="1">
      <c r="A195" s="58"/>
      <c r="B195" s="79" t="s">
        <v>150</v>
      </c>
      <c r="C195" s="65" t="s">
        <v>100</v>
      </c>
      <c r="D195" s="33">
        <v>15000</v>
      </c>
      <c r="E195" s="94">
        <v>10000</v>
      </c>
      <c r="F195" s="94">
        <v>10000</v>
      </c>
      <c r="G195" s="94">
        <v>8486</v>
      </c>
    </row>
    <row r="196" spans="1:7" ht="15" customHeight="1">
      <c r="A196" s="58" t="s">
        <v>6</v>
      </c>
      <c r="B196" s="79">
        <v>61</v>
      </c>
      <c r="C196" s="65" t="s">
        <v>113</v>
      </c>
      <c r="D196" s="34">
        <f t="shared" ref="D196:G196" si="37">D195</f>
        <v>15000</v>
      </c>
      <c r="E196" s="34">
        <f t="shared" si="37"/>
        <v>10000</v>
      </c>
      <c r="F196" s="34">
        <f t="shared" si="37"/>
        <v>10000</v>
      </c>
      <c r="G196" s="34">
        <f t="shared" si="37"/>
        <v>8486</v>
      </c>
    </row>
    <row r="197" spans="1:7">
      <c r="A197" s="58"/>
      <c r="B197" s="79"/>
      <c r="C197" s="65"/>
      <c r="D197" s="87"/>
      <c r="E197" s="87"/>
      <c r="F197" s="87"/>
      <c r="G197" s="87"/>
    </row>
    <row r="198" spans="1:7" ht="15" customHeight="1">
      <c r="A198" s="58"/>
      <c r="B198" s="79">
        <v>63</v>
      </c>
      <c r="C198" s="65" t="s">
        <v>120</v>
      </c>
      <c r="D198" s="2"/>
      <c r="E198" s="2"/>
      <c r="F198" s="2"/>
      <c r="G198" s="2"/>
    </row>
    <row r="199" spans="1:7" ht="15" customHeight="1">
      <c r="A199" s="58"/>
      <c r="B199" s="79" t="s">
        <v>119</v>
      </c>
      <c r="C199" s="65" t="s">
        <v>100</v>
      </c>
      <c r="D199" s="33">
        <v>7100</v>
      </c>
      <c r="E199" s="86">
        <v>0</v>
      </c>
      <c r="F199" s="86">
        <v>0</v>
      </c>
      <c r="G199" s="86">
        <v>0</v>
      </c>
    </row>
    <row r="200" spans="1:7" ht="15" customHeight="1">
      <c r="A200" s="58" t="s">
        <v>6</v>
      </c>
      <c r="B200" s="79">
        <v>63</v>
      </c>
      <c r="C200" s="65" t="s">
        <v>120</v>
      </c>
      <c r="D200" s="34">
        <f t="shared" ref="D200:G200" si="38">D199</f>
        <v>7100</v>
      </c>
      <c r="E200" s="85">
        <f t="shared" si="38"/>
        <v>0</v>
      </c>
      <c r="F200" s="85">
        <f t="shared" si="38"/>
        <v>0</v>
      </c>
      <c r="G200" s="85">
        <f t="shared" si="38"/>
        <v>0</v>
      </c>
    </row>
    <row r="201" spans="1:7">
      <c r="A201" s="58"/>
      <c r="B201" s="79"/>
      <c r="C201" s="65"/>
      <c r="D201" s="87"/>
      <c r="E201" s="87"/>
      <c r="F201" s="87"/>
      <c r="G201" s="87"/>
    </row>
    <row r="202" spans="1:7" ht="15" customHeight="1">
      <c r="A202" s="58"/>
      <c r="B202" s="79">
        <v>64</v>
      </c>
      <c r="C202" s="65" t="s">
        <v>40</v>
      </c>
      <c r="D202" s="2"/>
      <c r="E202" s="2"/>
      <c r="F202" s="2"/>
      <c r="G202" s="2"/>
    </row>
    <row r="203" spans="1:7" ht="15" customHeight="1">
      <c r="A203" s="58"/>
      <c r="B203" s="79" t="s">
        <v>121</v>
      </c>
      <c r="C203" s="65" t="s">
        <v>100</v>
      </c>
      <c r="D203" s="33">
        <v>2316</v>
      </c>
      <c r="E203" s="86">
        <v>0</v>
      </c>
      <c r="F203" s="86">
        <v>0</v>
      </c>
      <c r="G203" s="86">
        <v>0</v>
      </c>
    </row>
    <row r="204" spans="1:7" ht="15" customHeight="1">
      <c r="A204" s="58" t="s">
        <v>6</v>
      </c>
      <c r="B204" s="79">
        <v>64</v>
      </c>
      <c r="C204" s="65" t="s">
        <v>40</v>
      </c>
      <c r="D204" s="34">
        <f t="shared" ref="D204:G204" si="39">D203</f>
        <v>2316</v>
      </c>
      <c r="E204" s="85">
        <f t="shared" si="39"/>
        <v>0</v>
      </c>
      <c r="F204" s="85">
        <f t="shared" si="39"/>
        <v>0</v>
      </c>
      <c r="G204" s="85">
        <f t="shared" si="39"/>
        <v>0</v>
      </c>
    </row>
    <row r="205" spans="1:7">
      <c r="A205" s="58"/>
      <c r="B205" s="79"/>
      <c r="C205" s="65"/>
      <c r="D205" s="87"/>
      <c r="E205" s="87"/>
      <c r="F205" s="87"/>
      <c r="G205" s="87"/>
    </row>
    <row r="206" spans="1:7" ht="15" customHeight="1">
      <c r="A206" s="58"/>
      <c r="B206" s="79">
        <v>65</v>
      </c>
      <c r="C206" s="65" t="s">
        <v>123</v>
      </c>
      <c r="D206" s="2"/>
      <c r="E206" s="2"/>
      <c r="F206" s="2"/>
      <c r="G206" s="2"/>
    </row>
    <row r="207" spans="1:7" ht="15" customHeight="1">
      <c r="A207" s="58"/>
      <c r="B207" s="79" t="s">
        <v>122</v>
      </c>
      <c r="C207" s="65" t="s">
        <v>100</v>
      </c>
      <c r="D207" s="33">
        <v>5000</v>
      </c>
      <c r="E207" s="94">
        <v>5000</v>
      </c>
      <c r="F207" s="94">
        <v>5000</v>
      </c>
      <c r="G207" s="94">
        <v>20000</v>
      </c>
    </row>
    <row r="208" spans="1:7" ht="15" customHeight="1">
      <c r="A208" s="58" t="s">
        <v>6</v>
      </c>
      <c r="B208" s="79">
        <v>65</v>
      </c>
      <c r="C208" s="65" t="s">
        <v>123</v>
      </c>
      <c r="D208" s="34">
        <f t="shared" ref="D208:G208" si="40">D207</f>
        <v>5000</v>
      </c>
      <c r="E208" s="34">
        <f t="shared" si="40"/>
        <v>5000</v>
      </c>
      <c r="F208" s="34">
        <f t="shared" si="40"/>
        <v>5000</v>
      </c>
      <c r="G208" s="34">
        <f t="shared" si="40"/>
        <v>20000</v>
      </c>
    </row>
    <row r="209" spans="1:7">
      <c r="A209" s="58"/>
      <c r="B209" s="79"/>
      <c r="C209" s="65"/>
      <c r="D209" s="87"/>
      <c r="E209" s="87"/>
      <c r="F209" s="87"/>
      <c r="G209" s="87"/>
    </row>
    <row r="210" spans="1:7" ht="15" customHeight="1">
      <c r="A210" s="58"/>
      <c r="B210" s="79">
        <v>66</v>
      </c>
      <c r="C210" s="65" t="s">
        <v>124</v>
      </c>
      <c r="D210" s="2"/>
      <c r="E210" s="2"/>
      <c r="F210" s="2"/>
      <c r="G210" s="2"/>
    </row>
    <row r="211" spans="1:7" ht="15" customHeight="1">
      <c r="A211" s="58"/>
      <c r="B211" s="79" t="s">
        <v>125</v>
      </c>
      <c r="C211" s="65" t="s">
        <v>100</v>
      </c>
      <c r="D211" s="33">
        <v>6938</v>
      </c>
      <c r="E211" s="86">
        <v>0</v>
      </c>
      <c r="F211" s="86">
        <v>0</v>
      </c>
      <c r="G211" s="86">
        <v>0</v>
      </c>
    </row>
    <row r="212" spans="1:7" ht="15" customHeight="1">
      <c r="A212" s="58" t="s">
        <v>6</v>
      </c>
      <c r="B212" s="79">
        <v>66</v>
      </c>
      <c r="C212" s="65" t="s">
        <v>124</v>
      </c>
      <c r="D212" s="34">
        <f t="shared" ref="D212:G212" si="41">D211</f>
        <v>6938</v>
      </c>
      <c r="E212" s="85">
        <f t="shared" si="41"/>
        <v>0</v>
      </c>
      <c r="F212" s="85">
        <f t="shared" si="41"/>
        <v>0</v>
      </c>
      <c r="G212" s="85">
        <f t="shared" si="41"/>
        <v>0</v>
      </c>
    </row>
    <row r="213" spans="1:7">
      <c r="A213" s="58"/>
      <c r="B213" s="79"/>
      <c r="C213" s="65"/>
      <c r="D213" s="87"/>
      <c r="E213" s="87"/>
      <c r="F213" s="87"/>
      <c r="G213" s="87"/>
    </row>
    <row r="214" spans="1:7" ht="15" customHeight="1">
      <c r="A214" s="58"/>
      <c r="B214" s="79">
        <v>68</v>
      </c>
      <c r="C214" s="65" t="s">
        <v>137</v>
      </c>
      <c r="D214" s="1"/>
      <c r="E214" s="1"/>
      <c r="F214" s="1"/>
      <c r="G214" s="1"/>
    </row>
    <row r="215" spans="1:7" ht="15" customHeight="1">
      <c r="A215" s="58"/>
      <c r="B215" s="79" t="s">
        <v>138</v>
      </c>
      <c r="C215" s="65" t="s">
        <v>100</v>
      </c>
      <c r="D215" s="33">
        <v>16895</v>
      </c>
      <c r="E215" s="94">
        <v>7500</v>
      </c>
      <c r="F215" s="94">
        <v>7500</v>
      </c>
      <c r="G215" s="94">
        <v>21800</v>
      </c>
    </row>
    <row r="216" spans="1:7" ht="15" customHeight="1">
      <c r="A216" s="58" t="s">
        <v>6</v>
      </c>
      <c r="B216" s="79">
        <v>68</v>
      </c>
      <c r="C216" s="65" t="s">
        <v>137</v>
      </c>
      <c r="D216" s="34">
        <f t="shared" ref="D216:G216" si="42">D215</f>
        <v>16895</v>
      </c>
      <c r="E216" s="34">
        <f t="shared" si="42"/>
        <v>7500</v>
      </c>
      <c r="F216" s="34">
        <f t="shared" si="42"/>
        <v>7500</v>
      </c>
      <c r="G216" s="34">
        <f t="shared" si="42"/>
        <v>21800</v>
      </c>
    </row>
    <row r="217" spans="1:7">
      <c r="A217" s="58"/>
      <c r="B217" s="79"/>
      <c r="C217" s="65"/>
      <c r="D217" s="87"/>
      <c r="E217" s="87"/>
      <c r="F217" s="87"/>
      <c r="G217" s="87"/>
    </row>
    <row r="218" spans="1:7" ht="41.1" customHeight="1">
      <c r="A218" s="58"/>
      <c r="B218" s="79">
        <v>69</v>
      </c>
      <c r="C218" s="65" t="s">
        <v>350</v>
      </c>
      <c r="D218" s="2"/>
      <c r="E218" s="2"/>
      <c r="F218" s="2"/>
      <c r="G218" s="2"/>
    </row>
    <row r="219" spans="1:7" ht="15" customHeight="1">
      <c r="A219" s="58"/>
      <c r="B219" s="79" t="s">
        <v>142</v>
      </c>
      <c r="C219" s="65" t="s">
        <v>100</v>
      </c>
      <c r="D219" s="33">
        <v>50000</v>
      </c>
      <c r="E219" s="86">
        <v>0</v>
      </c>
      <c r="F219" s="86">
        <v>0</v>
      </c>
      <c r="G219" s="94">
        <v>20000</v>
      </c>
    </row>
    <row r="220" spans="1:7" ht="41.1" customHeight="1">
      <c r="A220" s="97" t="s">
        <v>6</v>
      </c>
      <c r="B220" s="98">
        <v>69</v>
      </c>
      <c r="C220" s="99" t="s">
        <v>350</v>
      </c>
      <c r="D220" s="34">
        <f t="shared" ref="D220:G220" si="43">D219</f>
        <v>50000</v>
      </c>
      <c r="E220" s="85">
        <f t="shared" si="43"/>
        <v>0</v>
      </c>
      <c r="F220" s="85">
        <f t="shared" si="43"/>
        <v>0</v>
      </c>
      <c r="G220" s="34">
        <f t="shared" si="43"/>
        <v>20000</v>
      </c>
    </row>
    <row r="221" spans="1:7">
      <c r="A221" s="58"/>
      <c r="B221" s="79"/>
      <c r="C221" s="65"/>
      <c r="D221" s="87"/>
      <c r="E221" s="87"/>
      <c r="F221" s="87"/>
      <c r="G221" s="40"/>
    </row>
    <row r="222" spans="1:7" ht="29.1" customHeight="1">
      <c r="A222" s="102"/>
      <c r="B222" s="79">
        <v>70</v>
      </c>
      <c r="C222" s="65" t="s">
        <v>155</v>
      </c>
      <c r="D222" s="69"/>
      <c r="E222" s="69"/>
      <c r="F222" s="69"/>
      <c r="G222" s="69"/>
    </row>
    <row r="223" spans="1:7" ht="15" customHeight="1">
      <c r="A223" s="102"/>
      <c r="B223" s="79" t="s">
        <v>156</v>
      </c>
      <c r="C223" s="65" t="s">
        <v>100</v>
      </c>
      <c r="D223" s="88">
        <v>0</v>
      </c>
      <c r="E223" s="88">
        <v>0</v>
      </c>
      <c r="F223" s="88">
        <v>0</v>
      </c>
      <c r="G223" s="38">
        <v>15000</v>
      </c>
    </row>
    <row r="224" spans="1:7" ht="29.1" customHeight="1">
      <c r="A224" s="102" t="s">
        <v>6</v>
      </c>
      <c r="B224" s="79">
        <v>70</v>
      </c>
      <c r="C224" s="65" t="s">
        <v>155</v>
      </c>
      <c r="D224" s="88">
        <f t="shared" ref="D224:G224" si="44">D223</f>
        <v>0</v>
      </c>
      <c r="E224" s="88">
        <f t="shared" si="44"/>
        <v>0</v>
      </c>
      <c r="F224" s="88">
        <f t="shared" si="44"/>
        <v>0</v>
      </c>
      <c r="G224" s="38">
        <f t="shared" si="44"/>
        <v>15000</v>
      </c>
    </row>
    <row r="225" spans="1:7">
      <c r="A225" s="102"/>
      <c r="B225" s="79"/>
      <c r="C225" s="65"/>
      <c r="D225" s="87"/>
      <c r="E225" s="87"/>
      <c r="F225" s="87"/>
      <c r="G225" s="40"/>
    </row>
    <row r="226" spans="1:7" ht="27.95" customHeight="1">
      <c r="A226" s="58"/>
      <c r="B226" s="79">
        <v>74</v>
      </c>
      <c r="C226" s="65" t="s">
        <v>179</v>
      </c>
      <c r="D226" s="1"/>
      <c r="E226" s="1"/>
      <c r="F226" s="1"/>
      <c r="G226" s="1"/>
    </row>
    <row r="227" spans="1:7" ht="15" customHeight="1">
      <c r="A227" s="58"/>
      <c r="B227" s="79" t="s">
        <v>180</v>
      </c>
      <c r="C227" s="65" t="s">
        <v>100</v>
      </c>
      <c r="D227" s="33">
        <v>13100</v>
      </c>
      <c r="E227" s="86">
        <v>0</v>
      </c>
      <c r="F227" s="86">
        <v>0</v>
      </c>
      <c r="G227" s="86">
        <v>0</v>
      </c>
    </row>
    <row r="228" spans="1:7" ht="27.95" customHeight="1">
      <c r="A228" s="58" t="s">
        <v>6</v>
      </c>
      <c r="B228" s="79">
        <v>74</v>
      </c>
      <c r="C228" s="65" t="s">
        <v>179</v>
      </c>
      <c r="D228" s="34">
        <f t="shared" ref="D228:G228" si="45">D227</f>
        <v>13100</v>
      </c>
      <c r="E228" s="85">
        <f t="shared" si="45"/>
        <v>0</v>
      </c>
      <c r="F228" s="85">
        <f t="shared" si="45"/>
        <v>0</v>
      </c>
      <c r="G228" s="85">
        <f t="shared" si="45"/>
        <v>0</v>
      </c>
    </row>
    <row r="229" spans="1:7">
      <c r="A229" s="58"/>
      <c r="B229" s="79"/>
      <c r="C229" s="65"/>
      <c r="D229" s="87"/>
      <c r="E229" s="87"/>
      <c r="F229" s="87"/>
      <c r="G229" s="87"/>
    </row>
    <row r="230" spans="1:7" ht="15" customHeight="1">
      <c r="A230" s="58"/>
      <c r="B230" s="79">
        <v>75</v>
      </c>
      <c r="C230" s="65" t="s">
        <v>204</v>
      </c>
      <c r="D230" s="1"/>
      <c r="E230" s="1"/>
      <c r="F230" s="1"/>
      <c r="G230" s="1"/>
    </row>
    <row r="231" spans="1:7" ht="15" customHeight="1">
      <c r="A231" s="58"/>
      <c r="B231" s="79" t="s">
        <v>205</v>
      </c>
      <c r="C231" s="65" t="s">
        <v>118</v>
      </c>
      <c r="D231" s="87">
        <v>0</v>
      </c>
      <c r="E231" s="66">
        <v>5000</v>
      </c>
      <c r="F231" s="66">
        <v>5000</v>
      </c>
      <c r="G231" s="89">
        <v>0</v>
      </c>
    </row>
    <row r="232" spans="1:7" ht="15" customHeight="1">
      <c r="A232" s="58" t="s">
        <v>6</v>
      </c>
      <c r="B232" s="79">
        <v>75</v>
      </c>
      <c r="C232" s="65" t="s">
        <v>204</v>
      </c>
      <c r="D232" s="85">
        <f t="shared" ref="D232:G232" si="46">D231</f>
        <v>0</v>
      </c>
      <c r="E232" s="34">
        <f t="shared" si="46"/>
        <v>5000</v>
      </c>
      <c r="F232" s="34">
        <f t="shared" si="46"/>
        <v>5000</v>
      </c>
      <c r="G232" s="85">
        <f t="shared" si="46"/>
        <v>0</v>
      </c>
    </row>
    <row r="233" spans="1:7">
      <c r="A233" s="58"/>
      <c r="B233" s="79"/>
      <c r="C233" s="65"/>
      <c r="D233" s="95"/>
      <c r="E233" s="95"/>
      <c r="F233" s="95"/>
      <c r="G233" s="101"/>
    </row>
    <row r="234" spans="1:7">
      <c r="A234" s="58"/>
      <c r="B234" s="79">
        <v>76</v>
      </c>
      <c r="C234" s="65" t="s">
        <v>209</v>
      </c>
      <c r="D234" s="1"/>
      <c r="E234" s="1"/>
      <c r="F234" s="1"/>
      <c r="G234" s="1"/>
    </row>
    <row r="235" spans="1:7">
      <c r="A235" s="58"/>
      <c r="B235" s="79" t="s">
        <v>210</v>
      </c>
      <c r="C235" s="65" t="s">
        <v>129</v>
      </c>
      <c r="D235" s="84">
        <v>0</v>
      </c>
      <c r="E235" s="94">
        <v>10000</v>
      </c>
      <c r="F235" s="94">
        <v>10000</v>
      </c>
      <c r="G235" s="94">
        <v>50000</v>
      </c>
    </row>
    <row r="236" spans="1:7">
      <c r="A236" s="58" t="s">
        <v>6</v>
      </c>
      <c r="B236" s="79">
        <v>76</v>
      </c>
      <c r="C236" s="65" t="s">
        <v>209</v>
      </c>
      <c r="D236" s="85">
        <f t="shared" ref="D236:G236" si="47">D235</f>
        <v>0</v>
      </c>
      <c r="E236" s="34">
        <f t="shared" si="47"/>
        <v>10000</v>
      </c>
      <c r="F236" s="34">
        <f t="shared" si="47"/>
        <v>10000</v>
      </c>
      <c r="G236" s="34">
        <f t="shared" si="47"/>
        <v>50000</v>
      </c>
    </row>
    <row r="237" spans="1:7" ht="16.5" customHeight="1">
      <c r="A237" s="58"/>
      <c r="B237" s="79"/>
      <c r="C237" s="65"/>
      <c r="D237" s="87"/>
      <c r="E237" s="87"/>
      <c r="F237" s="87"/>
      <c r="G237" s="40"/>
    </row>
    <row r="238" spans="1:7" ht="29.1" customHeight="1">
      <c r="A238" s="58"/>
      <c r="B238" s="79">
        <v>78</v>
      </c>
      <c r="C238" s="65" t="s">
        <v>226</v>
      </c>
      <c r="D238" s="2"/>
      <c r="E238" s="2"/>
      <c r="F238" s="2"/>
      <c r="G238" s="2"/>
    </row>
    <row r="239" spans="1:7" ht="15" customHeight="1">
      <c r="A239" s="58"/>
      <c r="B239" s="79" t="s">
        <v>212</v>
      </c>
      <c r="C239" s="65" t="s">
        <v>129</v>
      </c>
      <c r="D239" s="84">
        <v>0</v>
      </c>
      <c r="E239" s="94">
        <v>20000</v>
      </c>
      <c r="F239" s="94">
        <f>20000-500</f>
        <v>19500</v>
      </c>
      <c r="G239" s="94">
        <v>50000</v>
      </c>
    </row>
    <row r="240" spans="1:7" ht="29.1" customHeight="1">
      <c r="A240" s="58" t="s">
        <v>6</v>
      </c>
      <c r="B240" s="79">
        <v>78</v>
      </c>
      <c r="C240" s="65" t="s">
        <v>226</v>
      </c>
      <c r="D240" s="85">
        <f t="shared" ref="D240:G240" si="48">D239</f>
        <v>0</v>
      </c>
      <c r="E240" s="34">
        <f t="shared" si="48"/>
        <v>20000</v>
      </c>
      <c r="F240" s="34">
        <f t="shared" si="48"/>
        <v>19500</v>
      </c>
      <c r="G240" s="34">
        <f t="shared" si="48"/>
        <v>50000</v>
      </c>
    </row>
    <row r="241" spans="1:7" ht="16.5" customHeight="1">
      <c r="A241" s="58"/>
      <c r="B241" s="79"/>
      <c r="C241" s="65"/>
      <c r="D241" s="95"/>
      <c r="E241" s="95"/>
      <c r="F241" s="95"/>
      <c r="G241" s="101"/>
    </row>
    <row r="242" spans="1:7" ht="15" customHeight="1">
      <c r="A242" s="58"/>
      <c r="B242" s="79">
        <v>79</v>
      </c>
      <c r="C242" s="65" t="s">
        <v>254</v>
      </c>
      <c r="D242" s="2"/>
      <c r="E242" s="2"/>
      <c r="F242" s="2"/>
      <c r="G242" s="2"/>
    </row>
    <row r="243" spans="1:7" ht="15" customHeight="1">
      <c r="A243" s="58"/>
      <c r="B243" s="79" t="s">
        <v>227</v>
      </c>
      <c r="C243" s="65" t="s">
        <v>129</v>
      </c>
      <c r="D243" s="87">
        <v>0</v>
      </c>
      <c r="E243" s="66">
        <v>30000</v>
      </c>
      <c r="F243" s="66">
        <v>30000</v>
      </c>
      <c r="G243" s="89">
        <v>0</v>
      </c>
    </row>
    <row r="244" spans="1:7" ht="15" customHeight="1">
      <c r="A244" s="58" t="s">
        <v>6</v>
      </c>
      <c r="B244" s="79">
        <v>79</v>
      </c>
      <c r="C244" s="65" t="s">
        <v>254</v>
      </c>
      <c r="D244" s="85">
        <f t="shared" ref="D244:G244" si="49">D243</f>
        <v>0</v>
      </c>
      <c r="E244" s="34">
        <f t="shared" si="49"/>
        <v>30000</v>
      </c>
      <c r="F244" s="34">
        <f t="shared" si="49"/>
        <v>30000</v>
      </c>
      <c r="G244" s="85">
        <f t="shared" si="49"/>
        <v>0</v>
      </c>
    </row>
    <row r="245" spans="1:7">
      <c r="A245" s="58"/>
      <c r="B245" s="79"/>
      <c r="C245" s="65"/>
      <c r="D245" s="87"/>
      <c r="E245" s="87"/>
      <c r="F245" s="87"/>
      <c r="G245" s="40"/>
    </row>
    <row r="246" spans="1:7" ht="15.95" customHeight="1">
      <c r="A246" s="58"/>
      <c r="B246" s="79">
        <v>80</v>
      </c>
      <c r="C246" s="65" t="s">
        <v>351</v>
      </c>
      <c r="D246" s="2"/>
      <c r="E246" s="2"/>
      <c r="F246" s="2"/>
      <c r="G246" s="2"/>
    </row>
    <row r="247" spans="1:7" ht="15" customHeight="1">
      <c r="A247" s="58"/>
      <c r="B247" s="79" t="s">
        <v>306</v>
      </c>
      <c r="C247" s="65" t="s">
        <v>100</v>
      </c>
      <c r="D247" s="84">
        <v>0</v>
      </c>
      <c r="E247" s="86">
        <v>0</v>
      </c>
      <c r="F247" s="86">
        <v>0</v>
      </c>
      <c r="G247" s="94">
        <v>10000</v>
      </c>
    </row>
    <row r="248" spans="1:7" ht="15.95" customHeight="1">
      <c r="A248" s="58" t="s">
        <v>6</v>
      </c>
      <c r="B248" s="79">
        <v>80</v>
      </c>
      <c r="C248" s="65" t="s">
        <v>351</v>
      </c>
      <c r="D248" s="85">
        <f t="shared" ref="D248:G248" si="50">D247</f>
        <v>0</v>
      </c>
      <c r="E248" s="85">
        <f t="shared" si="50"/>
        <v>0</v>
      </c>
      <c r="F248" s="85">
        <f t="shared" si="50"/>
        <v>0</v>
      </c>
      <c r="G248" s="34">
        <f t="shared" si="50"/>
        <v>10000</v>
      </c>
    </row>
    <row r="249" spans="1:7">
      <c r="A249" s="58"/>
      <c r="B249" s="79"/>
      <c r="C249" s="65"/>
      <c r="D249" s="87"/>
      <c r="E249" s="87"/>
      <c r="F249" s="87"/>
      <c r="G249" s="40"/>
    </row>
    <row r="250" spans="1:7" ht="15" customHeight="1">
      <c r="A250" s="58"/>
      <c r="B250" s="79">
        <v>81</v>
      </c>
      <c r="C250" s="65" t="s">
        <v>354</v>
      </c>
      <c r="D250" s="1"/>
      <c r="E250" s="1"/>
      <c r="F250" s="1"/>
      <c r="G250" s="1"/>
    </row>
    <row r="251" spans="1:7" ht="15" customHeight="1">
      <c r="A251" s="58"/>
      <c r="B251" s="79" t="s">
        <v>307</v>
      </c>
      <c r="C251" s="65" t="s">
        <v>100</v>
      </c>
      <c r="D251" s="84">
        <v>0</v>
      </c>
      <c r="E251" s="86">
        <v>0</v>
      </c>
      <c r="F251" s="86">
        <v>0</v>
      </c>
      <c r="G251" s="94">
        <v>5000</v>
      </c>
    </row>
    <row r="252" spans="1:7" ht="15" customHeight="1">
      <c r="A252" s="58" t="s">
        <v>6</v>
      </c>
      <c r="B252" s="79">
        <v>81</v>
      </c>
      <c r="C252" s="65" t="s">
        <v>354</v>
      </c>
      <c r="D252" s="85">
        <f t="shared" ref="D252:G252" si="51">D251</f>
        <v>0</v>
      </c>
      <c r="E252" s="85">
        <f t="shared" si="51"/>
        <v>0</v>
      </c>
      <c r="F252" s="85">
        <f t="shared" si="51"/>
        <v>0</v>
      </c>
      <c r="G252" s="34">
        <f t="shared" si="51"/>
        <v>5000</v>
      </c>
    </row>
    <row r="253" spans="1:7">
      <c r="A253" s="58"/>
      <c r="B253" s="79"/>
      <c r="C253" s="65"/>
      <c r="D253" s="87"/>
      <c r="E253" s="87"/>
      <c r="F253" s="87"/>
      <c r="G253" s="40"/>
    </row>
    <row r="254" spans="1:7" ht="29.1" customHeight="1">
      <c r="A254" s="58"/>
      <c r="B254" s="79">
        <v>82</v>
      </c>
      <c r="C254" s="65" t="s">
        <v>362</v>
      </c>
      <c r="D254" s="1"/>
      <c r="E254" s="1"/>
      <c r="F254" s="1"/>
      <c r="G254" s="1"/>
    </row>
    <row r="255" spans="1:7" ht="15" customHeight="1">
      <c r="A255" s="58"/>
      <c r="B255" s="79" t="s">
        <v>308</v>
      </c>
      <c r="C255" s="65" t="s">
        <v>100</v>
      </c>
      <c r="D255" s="88">
        <v>0</v>
      </c>
      <c r="E255" s="96">
        <v>0</v>
      </c>
      <c r="F255" s="96">
        <v>0</v>
      </c>
      <c r="G255" s="103">
        <v>3000</v>
      </c>
    </row>
    <row r="256" spans="1:7" ht="29.1" customHeight="1">
      <c r="A256" s="97" t="s">
        <v>6</v>
      </c>
      <c r="B256" s="98">
        <v>82</v>
      </c>
      <c r="C256" s="99" t="s">
        <v>362</v>
      </c>
      <c r="D256" s="88">
        <f t="shared" ref="D256:G256" si="52">D255</f>
        <v>0</v>
      </c>
      <c r="E256" s="88">
        <f t="shared" si="52"/>
        <v>0</v>
      </c>
      <c r="F256" s="88">
        <f t="shared" si="52"/>
        <v>0</v>
      </c>
      <c r="G256" s="38">
        <f t="shared" si="52"/>
        <v>3000</v>
      </c>
    </row>
    <row r="257" spans="1:7">
      <c r="A257" s="58"/>
      <c r="B257" s="79"/>
      <c r="C257" s="65"/>
      <c r="D257" s="87"/>
      <c r="E257" s="87"/>
      <c r="F257" s="87"/>
      <c r="G257" s="40"/>
    </row>
    <row r="258" spans="1:7" ht="25.5">
      <c r="A258" s="58"/>
      <c r="B258" s="79">
        <v>83</v>
      </c>
      <c r="C258" s="65" t="s">
        <v>363</v>
      </c>
      <c r="D258" s="2"/>
      <c r="E258" s="2"/>
      <c r="F258" s="2"/>
      <c r="G258" s="2"/>
    </row>
    <row r="259" spans="1:7" ht="15" customHeight="1">
      <c r="A259" s="58"/>
      <c r="B259" s="79" t="s">
        <v>309</v>
      </c>
      <c r="C259" s="65" t="s">
        <v>100</v>
      </c>
      <c r="D259" s="88">
        <v>0</v>
      </c>
      <c r="E259" s="96">
        <v>0</v>
      </c>
      <c r="F259" s="96">
        <v>0</v>
      </c>
      <c r="G259" s="103">
        <v>3000</v>
      </c>
    </row>
    <row r="260" spans="1:7" ht="25.5">
      <c r="A260" s="58" t="s">
        <v>6</v>
      </c>
      <c r="B260" s="79">
        <v>83</v>
      </c>
      <c r="C260" s="65" t="s">
        <v>363</v>
      </c>
      <c r="D260" s="88">
        <f t="shared" ref="D260:G260" si="53">D259</f>
        <v>0</v>
      </c>
      <c r="E260" s="88">
        <f t="shared" si="53"/>
        <v>0</v>
      </c>
      <c r="F260" s="88">
        <f t="shared" si="53"/>
        <v>0</v>
      </c>
      <c r="G260" s="38">
        <f t="shared" si="53"/>
        <v>3000</v>
      </c>
    </row>
    <row r="261" spans="1:7">
      <c r="A261" s="58"/>
      <c r="B261" s="79"/>
      <c r="C261" s="65"/>
      <c r="D261" s="87"/>
      <c r="E261" s="87"/>
      <c r="F261" s="87"/>
      <c r="G261" s="40"/>
    </row>
    <row r="262" spans="1:7" ht="15" customHeight="1">
      <c r="A262" s="58"/>
      <c r="B262" s="79">
        <v>84</v>
      </c>
      <c r="C262" s="65" t="s">
        <v>364</v>
      </c>
      <c r="D262" s="2"/>
      <c r="E262" s="2"/>
      <c r="F262" s="2"/>
      <c r="G262" s="2"/>
    </row>
    <row r="263" spans="1:7" ht="15" customHeight="1">
      <c r="A263" s="58"/>
      <c r="B263" s="79" t="s">
        <v>310</v>
      </c>
      <c r="C263" s="65" t="s">
        <v>100</v>
      </c>
      <c r="D263" s="84">
        <v>0</v>
      </c>
      <c r="E263" s="86">
        <v>0</v>
      </c>
      <c r="F263" s="86">
        <v>0</v>
      </c>
      <c r="G263" s="94">
        <v>3000</v>
      </c>
    </row>
    <row r="264" spans="1:7" ht="15" customHeight="1">
      <c r="A264" s="58" t="s">
        <v>6</v>
      </c>
      <c r="B264" s="79">
        <v>84</v>
      </c>
      <c r="C264" s="65" t="s">
        <v>364</v>
      </c>
      <c r="D264" s="85">
        <f t="shared" ref="D264:G264" si="54">D263</f>
        <v>0</v>
      </c>
      <c r="E264" s="85">
        <f t="shared" si="54"/>
        <v>0</v>
      </c>
      <c r="F264" s="85">
        <f t="shared" si="54"/>
        <v>0</v>
      </c>
      <c r="G264" s="34">
        <f t="shared" si="54"/>
        <v>3000</v>
      </c>
    </row>
    <row r="265" spans="1:7">
      <c r="A265" s="58"/>
      <c r="B265" s="79"/>
      <c r="C265" s="65"/>
      <c r="D265" s="87"/>
      <c r="E265" s="87"/>
      <c r="F265" s="87"/>
      <c r="G265" s="40"/>
    </row>
    <row r="266" spans="1:7" ht="15" customHeight="1">
      <c r="A266" s="58"/>
      <c r="B266" s="79">
        <v>85</v>
      </c>
      <c r="C266" s="65" t="s">
        <v>355</v>
      </c>
      <c r="D266" s="2"/>
      <c r="E266" s="2"/>
      <c r="F266" s="2"/>
      <c r="G266" s="2"/>
    </row>
    <row r="267" spans="1:7" ht="15" customHeight="1">
      <c r="A267" s="58"/>
      <c r="B267" s="79" t="s">
        <v>311</v>
      </c>
      <c r="C267" s="65" t="s">
        <v>100</v>
      </c>
      <c r="D267" s="84">
        <v>0</v>
      </c>
      <c r="E267" s="86">
        <v>0</v>
      </c>
      <c r="F267" s="86">
        <v>0</v>
      </c>
      <c r="G267" s="94">
        <v>3000</v>
      </c>
    </row>
    <row r="268" spans="1:7" ht="15" customHeight="1">
      <c r="A268" s="58" t="s">
        <v>6</v>
      </c>
      <c r="B268" s="79">
        <v>85</v>
      </c>
      <c r="C268" s="65" t="s">
        <v>355</v>
      </c>
      <c r="D268" s="85">
        <f t="shared" ref="D268:G268" si="55">D267</f>
        <v>0</v>
      </c>
      <c r="E268" s="85">
        <f t="shared" si="55"/>
        <v>0</v>
      </c>
      <c r="F268" s="85">
        <f t="shared" si="55"/>
        <v>0</v>
      </c>
      <c r="G268" s="34">
        <f t="shared" si="55"/>
        <v>3000</v>
      </c>
    </row>
    <row r="269" spans="1:7">
      <c r="A269" s="58"/>
      <c r="B269" s="79"/>
      <c r="C269" s="65"/>
      <c r="D269" s="87"/>
      <c r="E269" s="87"/>
      <c r="F269" s="87"/>
      <c r="G269" s="40"/>
    </row>
    <row r="270" spans="1:7" ht="29.1" customHeight="1">
      <c r="A270" s="58"/>
      <c r="B270" s="79">
        <v>86</v>
      </c>
      <c r="C270" s="65" t="s">
        <v>365</v>
      </c>
      <c r="D270" s="1"/>
      <c r="E270" s="1"/>
      <c r="F270" s="1"/>
      <c r="G270" s="1"/>
    </row>
    <row r="271" spans="1:7" ht="15" customHeight="1">
      <c r="A271" s="58"/>
      <c r="B271" s="79" t="s">
        <v>312</v>
      </c>
      <c r="C271" s="65" t="s">
        <v>100</v>
      </c>
      <c r="D271" s="84">
        <v>0</v>
      </c>
      <c r="E271" s="86">
        <v>0</v>
      </c>
      <c r="F271" s="86">
        <v>0</v>
      </c>
      <c r="G271" s="94">
        <v>5000</v>
      </c>
    </row>
    <row r="272" spans="1:7" ht="29.1" customHeight="1">
      <c r="A272" s="58" t="s">
        <v>6</v>
      </c>
      <c r="B272" s="79">
        <v>86</v>
      </c>
      <c r="C272" s="65" t="s">
        <v>365</v>
      </c>
      <c r="D272" s="85">
        <f t="shared" ref="D272:G272" si="56">D271</f>
        <v>0</v>
      </c>
      <c r="E272" s="85">
        <f t="shared" si="56"/>
        <v>0</v>
      </c>
      <c r="F272" s="85">
        <f t="shared" si="56"/>
        <v>0</v>
      </c>
      <c r="G272" s="34">
        <f t="shared" si="56"/>
        <v>5000</v>
      </c>
    </row>
    <row r="273" spans="1:7">
      <c r="A273" s="58"/>
      <c r="B273" s="79"/>
      <c r="C273" s="65"/>
      <c r="D273" s="87"/>
      <c r="E273" s="87"/>
      <c r="F273" s="87"/>
      <c r="G273" s="40"/>
    </row>
    <row r="274" spans="1:7" ht="41.1" customHeight="1">
      <c r="A274" s="58"/>
      <c r="B274" s="79">
        <v>87</v>
      </c>
      <c r="C274" s="65" t="s">
        <v>400</v>
      </c>
      <c r="D274" s="2"/>
      <c r="E274" s="2"/>
      <c r="F274" s="2"/>
      <c r="G274" s="2"/>
    </row>
    <row r="275" spans="1:7" ht="15" customHeight="1">
      <c r="A275" s="58"/>
      <c r="B275" s="79" t="s">
        <v>313</v>
      </c>
      <c r="C275" s="65" t="s">
        <v>100</v>
      </c>
      <c r="D275" s="84">
        <v>0</v>
      </c>
      <c r="E275" s="86">
        <v>0</v>
      </c>
      <c r="F275" s="86">
        <v>0</v>
      </c>
      <c r="G275" s="94">
        <v>10000</v>
      </c>
    </row>
    <row r="276" spans="1:7" ht="41.1" customHeight="1">
      <c r="A276" s="58" t="s">
        <v>6</v>
      </c>
      <c r="B276" s="79">
        <v>87</v>
      </c>
      <c r="C276" s="65" t="s">
        <v>400</v>
      </c>
      <c r="D276" s="85">
        <f t="shared" ref="D276:G276" si="57">D275</f>
        <v>0</v>
      </c>
      <c r="E276" s="85">
        <f t="shared" si="57"/>
        <v>0</v>
      </c>
      <c r="F276" s="85">
        <f t="shared" si="57"/>
        <v>0</v>
      </c>
      <c r="G276" s="34">
        <f t="shared" si="57"/>
        <v>10000</v>
      </c>
    </row>
    <row r="277" spans="1:7">
      <c r="A277" s="58"/>
      <c r="B277" s="79"/>
      <c r="C277" s="65"/>
      <c r="D277" s="87"/>
      <c r="E277" s="87"/>
      <c r="F277" s="87"/>
      <c r="G277" s="40"/>
    </row>
    <row r="278" spans="1:7" ht="29.1" customHeight="1">
      <c r="A278" s="58"/>
      <c r="B278" s="79">
        <v>88</v>
      </c>
      <c r="C278" s="65" t="s">
        <v>356</v>
      </c>
      <c r="D278" s="2"/>
      <c r="E278" s="2"/>
      <c r="F278" s="2"/>
      <c r="G278" s="2"/>
    </row>
    <row r="279" spans="1:7" ht="15" customHeight="1">
      <c r="A279" s="58"/>
      <c r="B279" s="79" t="s">
        <v>314</v>
      </c>
      <c r="C279" s="65" t="s">
        <v>100</v>
      </c>
      <c r="D279" s="84">
        <v>0</v>
      </c>
      <c r="E279" s="86">
        <v>0</v>
      </c>
      <c r="F279" s="86">
        <v>0</v>
      </c>
      <c r="G279" s="94">
        <v>3000</v>
      </c>
    </row>
    <row r="280" spans="1:7" ht="29.1" customHeight="1">
      <c r="A280" s="58" t="s">
        <v>6</v>
      </c>
      <c r="B280" s="79">
        <v>88</v>
      </c>
      <c r="C280" s="65" t="s">
        <v>356</v>
      </c>
      <c r="D280" s="85">
        <f t="shared" ref="D280:G280" si="58">D279</f>
        <v>0</v>
      </c>
      <c r="E280" s="85">
        <f t="shared" si="58"/>
        <v>0</v>
      </c>
      <c r="F280" s="85">
        <f t="shared" si="58"/>
        <v>0</v>
      </c>
      <c r="G280" s="34">
        <f t="shared" si="58"/>
        <v>3000</v>
      </c>
    </row>
    <row r="281" spans="1:7">
      <c r="A281" s="58"/>
      <c r="B281" s="79"/>
      <c r="C281" s="65"/>
      <c r="D281" s="87"/>
      <c r="E281" s="87"/>
      <c r="F281" s="87"/>
      <c r="G281" s="40"/>
    </row>
    <row r="282" spans="1:7" ht="25.5">
      <c r="A282" s="58"/>
      <c r="B282" s="79">
        <v>89</v>
      </c>
      <c r="C282" s="65" t="s">
        <v>366</v>
      </c>
      <c r="D282" s="2"/>
      <c r="E282" s="2"/>
      <c r="F282" s="2"/>
      <c r="G282" s="2"/>
    </row>
    <row r="283" spans="1:7">
      <c r="A283" s="58"/>
      <c r="B283" s="79" t="s">
        <v>315</v>
      </c>
      <c r="C283" s="65" t="s">
        <v>100</v>
      </c>
      <c r="D283" s="84">
        <v>0</v>
      </c>
      <c r="E283" s="86">
        <v>0</v>
      </c>
      <c r="F283" s="86">
        <v>0</v>
      </c>
      <c r="G283" s="94">
        <v>3500</v>
      </c>
    </row>
    <row r="284" spans="1:7" ht="25.5">
      <c r="A284" s="58" t="s">
        <v>6</v>
      </c>
      <c r="B284" s="79">
        <v>89</v>
      </c>
      <c r="C284" s="65" t="s">
        <v>366</v>
      </c>
      <c r="D284" s="85">
        <f t="shared" ref="D284:G284" si="59">D283</f>
        <v>0</v>
      </c>
      <c r="E284" s="85">
        <f t="shared" si="59"/>
        <v>0</v>
      </c>
      <c r="F284" s="85">
        <f t="shared" si="59"/>
        <v>0</v>
      </c>
      <c r="G284" s="34">
        <f t="shared" si="59"/>
        <v>3500</v>
      </c>
    </row>
    <row r="285" spans="1:7">
      <c r="A285" s="58"/>
      <c r="B285" s="79"/>
      <c r="C285" s="65"/>
      <c r="D285" s="87"/>
      <c r="E285" s="87"/>
      <c r="F285" s="87"/>
      <c r="G285" s="40"/>
    </row>
    <row r="286" spans="1:7" ht="15" customHeight="1">
      <c r="A286" s="58"/>
      <c r="B286" s="79">
        <v>90</v>
      </c>
      <c r="C286" s="65" t="s">
        <v>367</v>
      </c>
      <c r="D286" s="1"/>
      <c r="E286" s="1"/>
      <c r="F286" s="1"/>
      <c r="G286" s="1"/>
    </row>
    <row r="287" spans="1:7" ht="15" customHeight="1">
      <c r="A287" s="58"/>
      <c r="B287" s="79" t="s">
        <v>316</v>
      </c>
      <c r="C287" s="65" t="s">
        <v>100</v>
      </c>
      <c r="D287" s="84">
        <v>0</v>
      </c>
      <c r="E287" s="86">
        <v>0</v>
      </c>
      <c r="F287" s="86">
        <v>0</v>
      </c>
      <c r="G287" s="94">
        <v>3000</v>
      </c>
    </row>
    <row r="288" spans="1:7" ht="15" customHeight="1">
      <c r="A288" s="97" t="s">
        <v>6</v>
      </c>
      <c r="B288" s="98">
        <v>90</v>
      </c>
      <c r="C288" s="99" t="s">
        <v>367</v>
      </c>
      <c r="D288" s="85">
        <f t="shared" ref="D288:G288" si="60">D287</f>
        <v>0</v>
      </c>
      <c r="E288" s="85">
        <f t="shared" si="60"/>
        <v>0</v>
      </c>
      <c r="F288" s="85">
        <f t="shared" si="60"/>
        <v>0</v>
      </c>
      <c r="G288" s="34">
        <f t="shared" si="60"/>
        <v>3000</v>
      </c>
    </row>
    <row r="289" spans="1:7">
      <c r="A289" s="58"/>
      <c r="B289" s="79"/>
      <c r="C289" s="65"/>
      <c r="D289" s="87"/>
      <c r="E289" s="87"/>
      <c r="F289" s="87"/>
      <c r="G289" s="40"/>
    </row>
    <row r="290" spans="1:7" ht="15" customHeight="1">
      <c r="A290" s="58"/>
      <c r="B290" s="79">
        <v>91</v>
      </c>
      <c r="C290" s="65" t="s">
        <v>368</v>
      </c>
      <c r="D290" s="2"/>
      <c r="E290" s="2"/>
      <c r="F290" s="2"/>
      <c r="G290" s="2"/>
    </row>
    <row r="291" spans="1:7" ht="15" customHeight="1">
      <c r="A291" s="58"/>
      <c r="B291" s="79" t="s">
        <v>317</v>
      </c>
      <c r="C291" s="65" t="s">
        <v>100</v>
      </c>
      <c r="D291" s="84">
        <v>0</v>
      </c>
      <c r="E291" s="86">
        <v>0</v>
      </c>
      <c r="F291" s="86">
        <v>0</v>
      </c>
      <c r="G291" s="94">
        <v>10000</v>
      </c>
    </row>
    <row r="292" spans="1:7" ht="15" customHeight="1">
      <c r="A292" s="58" t="s">
        <v>6</v>
      </c>
      <c r="B292" s="79">
        <v>91</v>
      </c>
      <c r="C292" s="65" t="s">
        <v>368</v>
      </c>
      <c r="D292" s="85">
        <f t="shared" ref="D292:G292" si="61">D291</f>
        <v>0</v>
      </c>
      <c r="E292" s="85">
        <f t="shared" si="61"/>
        <v>0</v>
      </c>
      <c r="F292" s="85">
        <f t="shared" si="61"/>
        <v>0</v>
      </c>
      <c r="G292" s="34">
        <f t="shared" si="61"/>
        <v>10000</v>
      </c>
    </row>
    <row r="293" spans="1:7">
      <c r="A293" s="58"/>
      <c r="B293" s="79"/>
      <c r="C293" s="65"/>
      <c r="D293" s="87"/>
      <c r="E293" s="87"/>
      <c r="F293" s="87"/>
      <c r="G293" s="40"/>
    </row>
    <row r="294" spans="1:7" ht="29.1" customHeight="1">
      <c r="A294" s="58"/>
      <c r="B294" s="79">
        <v>92</v>
      </c>
      <c r="C294" s="65" t="s">
        <v>348</v>
      </c>
      <c r="D294" s="1"/>
      <c r="E294" s="1"/>
      <c r="F294" s="1"/>
      <c r="G294" s="1"/>
    </row>
    <row r="295" spans="1:7" ht="15" customHeight="1">
      <c r="A295" s="58"/>
      <c r="B295" s="79" t="s">
        <v>347</v>
      </c>
      <c r="C295" s="65" t="s">
        <v>100</v>
      </c>
      <c r="D295" s="84">
        <v>0</v>
      </c>
      <c r="E295" s="86">
        <v>0</v>
      </c>
      <c r="F295" s="86">
        <v>0</v>
      </c>
      <c r="G295" s="94">
        <v>2000</v>
      </c>
    </row>
    <row r="296" spans="1:7" ht="29.1" customHeight="1">
      <c r="A296" s="58" t="s">
        <v>6</v>
      </c>
      <c r="B296" s="79">
        <v>92</v>
      </c>
      <c r="C296" s="65" t="s">
        <v>348</v>
      </c>
      <c r="D296" s="85">
        <f t="shared" ref="D296:G296" si="62">D295</f>
        <v>0</v>
      </c>
      <c r="E296" s="85">
        <f t="shared" si="62"/>
        <v>0</v>
      </c>
      <c r="F296" s="85">
        <f t="shared" si="62"/>
        <v>0</v>
      </c>
      <c r="G296" s="34">
        <f t="shared" si="62"/>
        <v>2000</v>
      </c>
    </row>
    <row r="297" spans="1:7">
      <c r="A297" s="58" t="s">
        <v>6</v>
      </c>
      <c r="B297" s="62">
        <v>45</v>
      </c>
      <c r="C297" s="60" t="s">
        <v>55</v>
      </c>
      <c r="D297" s="38">
        <f>D196+D200+D204+D208+D212+D216+D220+D224+D228+D232+D236+D240+D244+D248+D252+D256+D260+D264+D268+D272+D276+D280+D284+D288+D292+D296</f>
        <v>116349</v>
      </c>
      <c r="E297" s="38">
        <f t="shared" ref="E297:G297" si="63">E196+E200+E204+E208+E212+E216+E220+E224+E228+E232+E236+E240+E244+E248+E252+E256+E260+E264+E268+E272+E276+E280+E284+E288+E292+E296</f>
        <v>87500</v>
      </c>
      <c r="F297" s="38">
        <f t="shared" si="63"/>
        <v>87000</v>
      </c>
      <c r="G297" s="38">
        <f t="shared" si="63"/>
        <v>248786</v>
      </c>
    </row>
    <row r="298" spans="1:7">
      <c r="A298" s="58"/>
      <c r="B298" s="79"/>
      <c r="C298" s="65"/>
      <c r="D298" s="121"/>
      <c r="E298" s="87"/>
      <c r="F298" s="87"/>
      <c r="G298" s="87"/>
    </row>
    <row r="299" spans="1:7" ht="15" customHeight="1">
      <c r="A299" s="58"/>
      <c r="B299" s="62">
        <v>46</v>
      </c>
      <c r="C299" s="60" t="s">
        <v>56</v>
      </c>
      <c r="D299" s="123"/>
      <c r="E299" s="64"/>
      <c r="F299" s="64"/>
      <c r="G299" s="64"/>
    </row>
    <row r="300" spans="1:7" ht="15" customHeight="1">
      <c r="A300" s="58"/>
      <c r="B300" s="79">
        <v>60</v>
      </c>
      <c r="C300" s="65" t="s">
        <v>114</v>
      </c>
      <c r="D300" s="2"/>
      <c r="E300" s="2"/>
      <c r="F300" s="2"/>
      <c r="G300" s="2"/>
    </row>
    <row r="301" spans="1:7" ht="15" customHeight="1">
      <c r="A301" s="58"/>
      <c r="B301" s="79" t="s">
        <v>115</v>
      </c>
      <c r="C301" s="65" t="s">
        <v>100</v>
      </c>
      <c r="D301" s="33">
        <v>20000</v>
      </c>
      <c r="E301" s="94">
        <v>7500</v>
      </c>
      <c r="F301" s="94">
        <v>7500</v>
      </c>
      <c r="G301" s="86">
        <v>0</v>
      </c>
    </row>
    <row r="302" spans="1:7" ht="15" customHeight="1">
      <c r="A302" s="58" t="s">
        <v>6</v>
      </c>
      <c r="B302" s="79">
        <v>60</v>
      </c>
      <c r="C302" s="65" t="s">
        <v>114</v>
      </c>
      <c r="D302" s="34">
        <f t="shared" ref="D302:G302" si="64">D301</f>
        <v>20000</v>
      </c>
      <c r="E302" s="34">
        <f t="shared" si="64"/>
        <v>7500</v>
      </c>
      <c r="F302" s="34">
        <f t="shared" si="64"/>
        <v>7500</v>
      </c>
      <c r="G302" s="85">
        <f t="shared" si="64"/>
        <v>0</v>
      </c>
    </row>
    <row r="303" spans="1:7" ht="15" customHeight="1">
      <c r="A303" s="58"/>
      <c r="B303" s="79"/>
      <c r="C303" s="65"/>
      <c r="D303" s="95"/>
      <c r="E303" s="95"/>
      <c r="F303" s="95"/>
      <c r="G303" s="95"/>
    </row>
    <row r="304" spans="1:7" ht="15" customHeight="1">
      <c r="A304" s="58"/>
      <c r="B304" s="79">
        <v>61</v>
      </c>
      <c r="C304" s="65" t="s">
        <v>116</v>
      </c>
      <c r="D304" s="2"/>
      <c r="E304" s="2"/>
      <c r="F304" s="2"/>
      <c r="G304" s="2"/>
    </row>
    <row r="305" spans="1:7" ht="15" customHeight="1">
      <c r="A305" s="58"/>
      <c r="B305" s="79" t="s">
        <v>117</v>
      </c>
      <c r="C305" s="65" t="s">
        <v>100</v>
      </c>
      <c r="D305" s="33">
        <v>30000</v>
      </c>
      <c r="E305" s="94">
        <v>18873</v>
      </c>
      <c r="F305" s="94">
        <v>18873</v>
      </c>
      <c r="G305" s="86">
        <v>0</v>
      </c>
    </row>
    <row r="306" spans="1:7" ht="15" customHeight="1">
      <c r="A306" s="58" t="s">
        <v>6</v>
      </c>
      <c r="B306" s="79">
        <v>61</v>
      </c>
      <c r="C306" s="65" t="s">
        <v>116</v>
      </c>
      <c r="D306" s="34">
        <f t="shared" ref="D306:G306" si="65">D305</f>
        <v>30000</v>
      </c>
      <c r="E306" s="34">
        <f t="shared" si="65"/>
        <v>18873</v>
      </c>
      <c r="F306" s="34">
        <f t="shared" si="65"/>
        <v>18873</v>
      </c>
      <c r="G306" s="85">
        <f t="shared" si="65"/>
        <v>0</v>
      </c>
    </row>
    <row r="307" spans="1:7">
      <c r="A307" s="58"/>
      <c r="B307" s="79"/>
      <c r="C307" s="65"/>
      <c r="D307" s="87"/>
      <c r="E307" s="87"/>
      <c r="F307" s="87"/>
      <c r="G307" s="87"/>
    </row>
    <row r="308" spans="1:7" ht="29.1" customHeight="1">
      <c r="A308" s="58"/>
      <c r="B308" s="79">
        <v>65</v>
      </c>
      <c r="C308" s="65" t="s">
        <v>153</v>
      </c>
      <c r="D308" s="2"/>
      <c r="E308" s="2"/>
      <c r="F308" s="2"/>
      <c r="G308" s="2"/>
    </row>
    <row r="309" spans="1:7">
      <c r="A309" s="58"/>
      <c r="B309" s="79" t="s">
        <v>136</v>
      </c>
      <c r="C309" s="65" t="s">
        <v>100</v>
      </c>
      <c r="D309" s="33">
        <v>10000</v>
      </c>
      <c r="E309" s="86">
        <v>0</v>
      </c>
      <c r="F309" s="86">
        <v>0</v>
      </c>
      <c r="G309" s="86">
        <v>0</v>
      </c>
    </row>
    <row r="310" spans="1:7" ht="29.1" customHeight="1">
      <c r="A310" s="58" t="s">
        <v>6</v>
      </c>
      <c r="B310" s="79">
        <v>65</v>
      </c>
      <c r="C310" s="65" t="s">
        <v>153</v>
      </c>
      <c r="D310" s="34">
        <f t="shared" ref="D310:G310" si="66">D309</f>
        <v>10000</v>
      </c>
      <c r="E310" s="85">
        <f t="shared" si="66"/>
        <v>0</v>
      </c>
      <c r="F310" s="85">
        <f t="shared" si="66"/>
        <v>0</v>
      </c>
      <c r="G310" s="85">
        <f t="shared" si="66"/>
        <v>0</v>
      </c>
    </row>
    <row r="311" spans="1:7">
      <c r="A311" s="58"/>
      <c r="B311" s="79"/>
      <c r="C311" s="65"/>
      <c r="D311" s="95"/>
      <c r="E311" s="95"/>
      <c r="F311" s="95"/>
      <c r="G311" s="101"/>
    </row>
    <row r="312" spans="1:7" ht="29.1" customHeight="1">
      <c r="A312" s="102"/>
      <c r="B312" s="79">
        <v>66</v>
      </c>
      <c r="C312" s="65" t="s">
        <v>53</v>
      </c>
      <c r="D312" s="87"/>
      <c r="E312" s="87"/>
      <c r="F312" s="87"/>
      <c r="G312" s="40"/>
    </row>
    <row r="313" spans="1:7" ht="15" customHeight="1">
      <c r="A313" s="102"/>
      <c r="B313" s="79" t="s">
        <v>157</v>
      </c>
      <c r="C313" s="65" t="s">
        <v>100</v>
      </c>
      <c r="D313" s="40">
        <v>10000</v>
      </c>
      <c r="E313" s="87">
        <v>0</v>
      </c>
      <c r="F313" s="87">
        <v>0</v>
      </c>
      <c r="G313" s="86">
        <v>0</v>
      </c>
    </row>
    <row r="314" spans="1:7" ht="29.1" customHeight="1">
      <c r="A314" s="102" t="s">
        <v>6</v>
      </c>
      <c r="B314" s="79">
        <v>66</v>
      </c>
      <c r="C314" s="65" t="s">
        <v>53</v>
      </c>
      <c r="D314" s="34">
        <f t="shared" ref="D314:G314" si="67">D313</f>
        <v>10000</v>
      </c>
      <c r="E314" s="85">
        <f t="shared" si="67"/>
        <v>0</v>
      </c>
      <c r="F314" s="85">
        <f t="shared" si="67"/>
        <v>0</v>
      </c>
      <c r="G314" s="85">
        <f t="shared" si="67"/>
        <v>0</v>
      </c>
    </row>
    <row r="315" spans="1:7">
      <c r="A315" s="102"/>
      <c r="B315" s="79"/>
      <c r="C315" s="65"/>
      <c r="D315" s="87"/>
      <c r="E315" s="87"/>
      <c r="F315" s="87"/>
      <c r="G315" s="40"/>
    </row>
    <row r="316" spans="1:7" ht="29.1" customHeight="1">
      <c r="A316" s="102"/>
      <c r="B316" s="79">
        <v>67</v>
      </c>
      <c r="C316" s="65" t="s">
        <v>158</v>
      </c>
      <c r="D316" s="87"/>
      <c r="E316" s="87"/>
      <c r="F316" s="87"/>
      <c r="G316" s="40"/>
    </row>
    <row r="317" spans="1:7" ht="15" customHeight="1">
      <c r="A317" s="102"/>
      <c r="B317" s="79" t="s">
        <v>159</v>
      </c>
      <c r="C317" s="65" t="s">
        <v>100</v>
      </c>
      <c r="D317" s="40">
        <v>8200</v>
      </c>
      <c r="E317" s="87">
        <v>0</v>
      </c>
      <c r="F317" s="87">
        <v>0</v>
      </c>
      <c r="G317" s="86">
        <v>0</v>
      </c>
    </row>
    <row r="318" spans="1:7" ht="29.1" customHeight="1">
      <c r="A318" s="102" t="s">
        <v>6</v>
      </c>
      <c r="B318" s="79">
        <v>67</v>
      </c>
      <c r="C318" s="65" t="s">
        <v>158</v>
      </c>
      <c r="D318" s="34">
        <f t="shared" ref="D318:G318" si="68">D317</f>
        <v>8200</v>
      </c>
      <c r="E318" s="85">
        <f t="shared" si="68"/>
        <v>0</v>
      </c>
      <c r="F318" s="85">
        <f t="shared" si="68"/>
        <v>0</v>
      </c>
      <c r="G318" s="85">
        <f t="shared" si="68"/>
        <v>0</v>
      </c>
    </row>
    <row r="319" spans="1:7" ht="11.25" customHeight="1">
      <c r="A319" s="102"/>
      <c r="B319" s="79"/>
      <c r="C319" s="65"/>
      <c r="D319" s="87"/>
      <c r="E319" s="87"/>
      <c r="F319" s="87"/>
      <c r="G319" s="40"/>
    </row>
    <row r="320" spans="1:7" ht="41.1" customHeight="1">
      <c r="A320" s="102"/>
      <c r="B320" s="79">
        <v>69</v>
      </c>
      <c r="C320" s="65" t="s">
        <v>160</v>
      </c>
      <c r="D320" s="87"/>
      <c r="E320" s="87"/>
      <c r="F320" s="87"/>
      <c r="G320" s="40"/>
    </row>
    <row r="321" spans="1:7">
      <c r="A321" s="102"/>
      <c r="B321" s="79" t="s">
        <v>161</v>
      </c>
      <c r="C321" s="65" t="s">
        <v>100</v>
      </c>
      <c r="D321" s="40">
        <v>35000</v>
      </c>
      <c r="E321" s="40">
        <v>5000</v>
      </c>
      <c r="F321" s="40">
        <v>5000</v>
      </c>
      <c r="G321" s="86">
        <v>0</v>
      </c>
    </row>
    <row r="322" spans="1:7" ht="41.1" customHeight="1">
      <c r="A322" s="111" t="s">
        <v>6</v>
      </c>
      <c r="B322" s="98">
        <v>69</v>
      </c>
      <c r="C322" s="99" t="s">
        <v>160</v>
      </c>
      <c r="D322" s="34">
        <f t="shared" ref="D322:G322" si="69">D321</f>
        <v>35000</v>
      </c>
      <c r="E322" s="34">
        <f t="shared" si="69"/>
        <v>5000</v>
      </c>
      <c r="F322" s="34">
        <f t="shared" si="69"/>
        <v>5000</v>
      </c>
      <c r="G322" s="85">
        <f t="shared" si="69"/>
        <v>0</v>
      </c>
    </row>
    <row r="323" spans="1:7">
      <c r="A323" s="58"/>
      <c r="B323" s="79"/>
      <c r="C323" s="65"/>
      <c r="D323" s="87"/>
      <c r="E323" s="87"/>
      <c r="F323" s="87"/>
      <c r="G323" s="95"/>
    </row>
    <row r="324" spans="1:7" ht="29.1" customHeight="1">
      <c r="A324" s="58"/>
      <c r="B324" s="79">
        <v>70</v>
      </c>
      <c r="C324" s="65" t="s">
        <v>187</v>
      </c>
      <c r="D324" s="1"/>
      <c r="E324" s="1"/>
      <c r="F324" s="106"/>
      <c r="G324" s="1"/>
    </row>
    <row r="325" spans="1:7">
      <c r="A325" s="58"/>
      <c r="B325" s="79" t="s">
        <v>186</v>
      </c>
      <c r="C325" s="65" t="s">
        <v>100</v>
      </c>
      <c r="D325" s="33">
        <v>10000</v>
      </c>
      <c r="E325" s="86">
        <v>0</v>
      </c>
      <c r="F325" s="86">
        <v>0</v>
      </c>
      <c r="G325" s="86">
        <v>0</v>
      </c>
    </row>
    <row r="326" spans="1:7" ht="29.1" customHeight="1">
      <c r="A326" s="58" t="s">
        <v>6</v>
      </c>
      <c r="B326" s="79">
        <v>70</v>
      </c>
      <c r="C326" s="65" t="s">
        <v>187</v>
      </c>
      <c r="D326" s="34">
        <f t="shared" ref="D326:G326" si="70">D325</f>
        <v>10000</v>
      </c>
      <c r="E326" s="85">
        <f t="shared" si="70"/>
        <v>0</v>
      </c>
      <c r="F326" s="85">
        <f t="shared" si="70"/>
        <v>0</v>
      </c>
      <c r="G326" s="85">
        <f t="shared" si="70"/>
        <v>0</v>
      </c>
    </row>
    <row r="327" spans="1:7" ht="12" customHeight="1">
      <c r="A327" s="58"/>
      <c r="B327" s="79"/>
      <c r="C327" s="65"/>
      <c r="D327" s="95"/>
      <c r="E327" s="95"/>
      <c r="F327" s="95"/>
      <c r="G327" s="95"/>
    </row>
    <row r="328" spans="1:7" ht="29.1" customHeight="1">
      <c r="A328" s="58"/>
      <c r="B328" s="79">
        <v>72</v>
      </c>
      <c r="C328" s="65" t="s">
        <v>258</v>
      </c>
      <c r="D328" s="1"/>
      <c r="E328" s="1"/>
      <c r="F328" s="106"/>
      <c r="G328" s="1"/>
    </row>
    <row r="329" spans="1:7">
      <c r="A329" s="58"/>
      <c r="B329" s="79" t="s">
        <v>213</v>
      </c>
      <c r="C329" s="65" t="s">
        <v>100</v>
      </c>
      <c r="D329" s="84">
        <v>0</v>
      </c>
      <c r="E329" s="94">
        <v>5000</v>
      </c>
      <c r="F329" s="86">
        <v>0</v>
      </c>
      <c r="G329" s="94">
        <v>5000</v>
      </c>
    </row>
    <row r="330" spans="1:7" ht="29.1" customHeight="1">
      <c r="A330" s="58" t="s">
        <v>6</v>
      </c>
      <c r="B330" s="79">
        <v>72</v>
      </c>
      <c r="C330" s="65" t="s">
        <v>258</v>
      </c>
      <c r="D330" s="85">
        <f t="shared" ref="D330:G330" si="71">D329</f>
        <v>0</v>
      </c>
      <c r="E330" s="34">
        <f t="shared" si="71"/>
        <v>5000</v>
      </c>
      <c r="F330" s="85">
        <f t="shared" si="71"/>
        <v>0</v>
      </c>
      <c r="G330" s="34">
        <f t="shared" si="71"/>
        <v>5000</v>
      </c>
    </row>
    <row r="331" spans="1:7">
      <c r="A331" s="58"/>
      <c r="B331" s="79"/>
      <c r="C331" s="65"/>
      <c r="D331" s="87"/>
      <c r="E331" s="87"/>
      <c r="F331" s="87"/>
      <c r="G331" s="40"/>
    </row>
    <row r="332" spans="1:7" ht="42" customHeight="1">
      <c r="A332" s="58"/>
      <c r="B332" s="79">
        <v>73</v>
      </c>
      <c r="C332" s="65" t="s">
        <v>250</v>
      </c>
      <c r="D332" s="2"/>
      <c r="E332" s="2"/>
      <c r="F332" s="106"/>
      <c r="G332" s="2"/>
    </row>
    <row r="333" spans="1:7">
      <c r="A333" s="58"/>
      <c r="B333" s="79" t="s">
        <v>251</v>
      </c>
      <c r="C333" s="65" t="s">
        <v>100</v>
      </c>
      <c r="D333" s="84">
        <v>0</v>
      </c>
      <c r="E333" s="94">
        <v>20000</v>
      </c>
      <c r="F333" s="94">
        <v>20000</v>
      </c>
      <c r="G333" s="86">
        <v>0</v>
      </c>
    </row>
    <row r="334" spans="1:7" ht="42" customHeight="1">
      <c r="A334" s="58" t="s">
        <v>6</v>
      </c>
      <c r="B334" s="79">
        <v>73</v>
      </c>
      <c r="C334" s="65" t="s">
        <v>250</v>
      </c>
      <c r="D334" s="85">
        <f t="shared" ref="D334:G334" si="72">D333</f>
        <v>0</v>
      </c>
      <c r="E334" s="34">
        <f t="shared" si="72"/>
        <v>20000</v>
      </c>
      <c r="F334" s="34">
        <f t="shared" si="72"/>
        <v>20000</v>
      </c>
      <c r="G334" s="85">
        <f t="shared" si="72"/>
        <v>0</v>
      </c>
    </row>
    <row r="335" spans="1:7" ht="10.5" customHeight="1">
      <c r="A335" s="58"/>
      <c r="B335" s="79"/>
      <c r="C335" s="65"/>
      <c r="D335" s="87"/>
      <c r="E335" s="87"/>
      <c r="F335" s="87"/>
      <c r="G335" s="40"/>
    </row>
    <row r="336" spans="1:7" ht="28.5" customHeight="1">
      <c r="A336" s="58"/>
      <c r="B336" s="79">
        <v>74</v>
      </c>
      <c r="C336" s="65" t="s">
        <v>252</v>
      </c>
      <c r="D336" s="2"/>
      <c r="E336" s="2"/>
      <c r="F336" s="106"/>
      <c r="G336" s="2"/>
    </row>
    <row r="337" spans="1:7">
      <c r="A337" s="58"/>
      <c r="B337" s="79" t="s">
        <v>253</v>
      </c>
      <c r="C337" s="65" t="s">
        <v>100</v>
      </c>
      <c r="D337" s="84">
        <v>0</v>
      </c>
      <c r="E337" s="94">
        <v>10000</v>
      </c>
      <c r="F337" s="94">
        <v>10000</v>
      </c>
      <c r="G337" s="86">
        <v>0</v>
      </c>
    </row>
    <row r="338" spans="1:7" ht="28.5" customHeight="1">
      <c r="A338" s="58" t="s">
        <v>6</v>
      </c>
      <c r="B338" s="79">
        <v>74</v>
      </c>
      <c r="C338" s="65" t="s">
        <v>252</v>
      </c>
      <c r="D338" s="85">
        <f t="shared" ref="D338:G338" si="73">D337</f>
        <v>0</v>
      </c>
      <c r="E338" s="34">
        <f t="shared" si="73"/>
        <v>10000</v>
      </c>
      <c r="F338" s="34">
        <f t="shared" si="73"/>
        <v>10000</v>
      </c>
      <c r="G338" s="85">
        <f t="shared" si="73"/>
        <v>0</v>
      </c>
    </row>
    <row r="339" spans="1:7">
      <c r="A339" s="58"/>
      <c r="B339" s="79"/>
      <c r="C339" s="65"/>
      <c r="D339" s="87"/>
      <c r="E339" s="87"/>
      <c r="F339" s="87"/>
      <c r="G339" s="40"/>
    </row>
    <row r="340" spans="1:7" ht="29.1" customHeight="1">
      <c r="A340" s="58"/>
      <c r="B340" s="79">
        <v>75</v>
      </c>
      <c r="C340" s="65" t="s">
        <v>267</v>
      </c>
      <c r="D340" s="87"/>
      <c r="E340" s="87"/>
      <c r="F340" s="87"/>
      <c r="G340" s="40"/>
    </row>
    <row r="341" spans="1:7">
      <c r="A341" s="58"/>
      <c r="B341" s="79" t="s">
        <v>266</v>
      </c>
      <c r="C341" s="65" t="s">
        <v>100</v>
      </c>
      <c r="D341" s="87">
        <v>0</v>
      </c>
      <c r="E341" s="87">
        <v>0</v>
      </c>
      <c r="F341" s="87">
        <v>0</v>
      </c>
      <c r="G341" s="94">
        <v>12445</v>
      </c>
    </row>
    <row r="342" spans="1:7" ht="29.1" customHeight="1">
      <c r="A342" s="58" t="s">
        <v>6</v>
      </c>
      <c r="B342" s="79">
        <v>75</v>
      </c>
      <c r="C342" s="65" t="s">
        <v>267</v>
      </c>
      <c r="D342" s="85">
        <f t="shared" ref="D342:G342" si="74">D341</f>
        <v>0</v>
      </c>
      <c r="E342" s="85">
        <f t="shared" si="74"/>
        <v>0</v>
      </c>
      <c r="F342" s="85">
        <f t="shared" si="74"/>
        <v>0</v>
      </c>
      <c r="G342" s="34">
        <f t="shared" si="74"/>
        <v>12445</v>
      </c>
    </row>
    <row r="343" spans="1:7">
      <c r="A343" s="58"/>
      <c r="B343" s="79"/>
      <c r="C343" s="65"/>
      <c r="D343" s="87"/>
      <c r="E343" s="87"/>
      <c r="F343" s="87"/>
      <c r="G343" s="40"/>
    </row>
    <row r="344" spans="1:7" ht="29.1" customHeight="1">
      <c r="A344" s="58"/>
      <c r="B344" s="79">
        <v>76</v>
      </c>
      <c r="C344" s="65" t="s">
        <v>369</v>
      </c>
      <c r="D344" s="87"/>
      <c r="E344" s="87"/>
      <c r="F344" s="87"/>
      <c r="G344" s="40"/>
    </row>
    <row r="345" spans="1:7">
      <c r="A345" s="58"/>
      <c r="B345" s="79" t="s">
        <v>278</v>
      </c>
      <c r="C345" s="65" t="s">
        <v>100</v>
      </c>
      <c r="D345" s="87">
        <v>0</v>
      </c>
      <c r="E345" s="87">
        <v>0</v>
      </c>
      <c r="F345" s="87">
        <v>0</v>
      </c>
      <c r="G345" s="94">
        <v>5000</v>
      </c>
    </row>
    <row r="346" spans="1:7" ht="29.25" customHeight="1">
      <c r="A346" s="58" t="s">
        <v>6</v>
      </c>
      <c r="B346" s="79">
        <v>76</v>
      </c>
      <c r="C346" s="65" t="s">
        <v>369</v>
      </c>
      <c r="D346" s="85">
        <f t="shared" ref="D346:G346" si="75">D345</f>
        <v>0</v>
      </c>
      <c r="E346" s="85">
        <f t="shared" si="75"/>
        <v>0</v>
      </c>
      <c r="F346" s="85">
        <f t="shared" si="75"/>
        <v>0</v>
      </c>
      <c r="G346" s="34">
        <f t="shared" si="75"/>
        <v>5000</v>
      </c>
    </row>
    <row r="347" spans="1:7">
      <c r="A347" s="58" t="s">
        <v>6</v>
      </c>
      <c r="B347" s="62">
        <v>46</v>
      </c>
      <c r="C347" s="60" t="s">
        <v>56</v>
      </c>
      <c r="D347" s="38">
        <f>D302+D306+D310+D314+D318+D322+D326+D330+D334+D338+D342+D346</f>
        <v>123200</v>
      </c>
      <c r="E347" s="38">
        <f t="shared" ref="E347:G347" si="76">E302+E306+E310+E314+E318+E322+E326+E330+E334+E338+E342+E346</f>
        <v>66373</v>
      </c>
      <c r="F347" s="38">
        <f t="shared" si="76"/>
        <v>61373</v>
      </c>
      <c r="G347" s="38">
        <f t="shared" si="76"/>
        <v>22445</v>
      </c>
    </row>
    <row r="348" spans="1:7" ht="9.75" customHeight="1">
      <c r="A348" s="58"/>
      <c r="B348" s="79"/>
      <c r="C348" s="65"/>
      <c r="D348" s="125"/>
      <c r="E348" s="94"/>
      <c r="F348" s="94"/>
      <c r="G348" s="86"/>
    </row>
    <row r="349" spans="1:7">
      <c r="A349" s="58"/>
      <c r="B349" s="62">
        <v>47</v>
      </c>
      <c r="C349" s="60" t="s">
        <v>57</v>
      </c>
      <c r="D349" s="123"/>
      <c r="E349" s="64"/>
      <c r="F349" s="64"/>
      <c r="G349" s="64"/>
    </row>
    <row r="350" spans="1:7" ht="29.1" customHeight="1">
      <c r="A350" s="102"/>
      <c r="B350" s="79">
        <v>66</v>
      </c>
      <c r="C350" s="65" t="s">
        <v>259</v>
      </c>
      <c r="D350" s="87"/>
      <c r="E350" s="87"/>
      <c r="F350" s="87"/>
      <c r="G350" s="40"/>
    </row>
    <row r="351" spans="1:7" ht="15" customHeight="1">
      <c r="A351" s="102"/>
      <c r="B351" s="79" t="s">
        <v>219</v>
      </c>
      <c r="C351" s="65" t="s">
        <v>129</v>
      </c>
      <c r="D351" s="87">
        <v>0</v>
      </c>
      <c r="E351" s="40">
        <v>20000</v>
      </c>
      <c r="F351" s="40">
        <f>20000-4000</f>
        <v>16000</v>
      </c>
      <c r="G351" s="94">
        <v>15000</v>
      </c>
    </row>
    <row r="352" spans="1:7" ht="29.1" customHeight="1">
      <c r="A352" s="102" t="s">
        <v>6</v>
      </c>
      <c r="B352" s="79">
        <v>66</v>
      </c>
      <c r="C352" s="65" t="s">
        <v>259</v>
      </c>
      <c r="D352" s="85">
        <f t="shared" ref="D352:G352" si="77">SUM(D351)</f>
        <v>0</v>
      </c>
      <c r="E352" s="34">
        <f t="shared" si="77"/>
        <v>20000</v>
      </c>
      <c r="F352" s="34">
        <f t="shared" si="77"/>
        <v>16000</v>
      </c>
      <c r="G352" s="34">
        <f t="shared" si="77"/>
        <v>15000</v>
      </c>
    </row>
    <row r="353" spans="1:7" ht="11.25" customHeight="1">
      <c r="A353" s="102"/>
      <c r="B353" s="79"/>
      <c r="C353" s="65"/>
      <c r="D353" s="87"/>
      <c r="E353" s="87"/>
      <c r="F353" s="87"/>
      <c r="G353" s="87"/>
    </row>
    <row r="354" spans="1:7" ht="29.1" customHeight="1">
      <c r="A354" s="111"/>
      <c r="B354" s="98">
        <v>67</v>
      </c>
      <c r="C354" s="99" t="s">
        <v>220</v>
      </c>
      <c r="D354" s="88"/>
      <c r="E354" s="88"/>
      <c r="F354" s="88"/>
      <c r="G354" s="38"/>
    </row>
    <row r="355" spans="1:7" ht="15" customHeight="1">
      <c r="A355" s="102"/>
      <c r="B355" s="79" t="s">
        <v>221</v>
      </c>
      <c r="C355" s="65" t="s">
        <v>129</v>
      </c>
      <c r="D355" s="88">
        <v>0</v>
      </c>
      <c r="E355" s="38">
        <v>20000</v>
      </c>
      <c r="F355" s="38">
        <f>20000-8000</f>
        <v>12000</v>
      </c>
      <c r="G355" s="103">
        <v>10000</v>
      </c>
    </row>
    <row r="356" spans="1:7" ht="29.1" customHeight="1">
      <c r="A356" s="102" t="s">
        <v>6</v>
      </c>
      <c r="B356" s="79">
        <v>67</v>
      </c>
      <c r="C356" s="65" t="s">
        <v>220</v>
      </c>
      <c r="D356" s="88">
        <f t="shared" ref="D356:G356" si="78">SUM(D355)</f>
        <v>0</v>
      </c>
      <c r="E356" s="38">
        <f t="shared" si="78"/>
        <v>20000</v>
      </c>
      <c r="F356" s="38">
        <f t="shared" si="78"/>
        <v>12000</v>
      </c>
      <c r="G356" s="38">
        <f t="shared" si="78"/>
        <v>10000</v>
      </c>
    </row>
    <row r="357" spans="1:7">
      <c r="A357" s="102"/>
      <c r="B357" s="79"/>
      <c r="C357" s="65"/>
      <c r="D357" s="87"/>
      <c r="E357" s="87"/>
      <c r="F357" s="87"/>
      <c r="G357" s="40"/>
    </row>
    <row r="358" spans="1:7" ht="29.1" customHeight="1">
      <c r="A358" s="58"/>
      <c r="B358" s="79">
        <v>68</v>
      </c>
      <c r="C358" s="65" t="s">
        <v>271</v>
      </c>
      <c r="D358" s="87"/>
      <c r="E358" s="87"/>
      <c r="F358" s="87"/>
      <c r="G358" s="40"/>
    </row>
    <row r="359" spans="1:7" ht="15" customHeight="1">
      <c r="A359" s="58"/>
      <c r="B359" s="79" t="s">
        <v>277</v>
      </c>
      <c r="C359" s="65" t="s">
        <v>100</v>
      </c>
      <c r="D359" s="87">
        <v>0</v>
      </c>
      <c r="E359" s="87">
        <v>0</v>
      </c>
      <c r="F359" s="87">
        <v>0</v>
      </c>
      <c r="G359" s="94">
        <v>2000</v>
      </c>
    </row>
    <row r="360" spans="1:7" ht="29.1" customHeight="1">
      <c r="A360" s="58" t="s">
        <v>6</v>
      </c>
      <c r="B360" s="79">
        <v>68</v>
      </c>
      <c r="C360" s="65" t="s">
        <v>271</v>
      </c>
      <c r="D360" s="85">
        <f t="shared" ref="D360:G360" si="79">D359</f>
        <v>0</v>
      </c>
      <c r="E360" s="85">
        <f t="shared" si="79"/>
        <v>0</v>
      </c>
      <c r="F360" s="85">
        <f t="shared" si="79"/>
        <v>0</v>
      </c>
      <c r="G360" s="34">
        <f t="shared" si="79"/>
        <v>2000</v>
      </c>
    </row>
    <row r="361" spans="1:7">
      <c r="A361" s="58"/>
      <c r="B361" s="79"/>
      <c r="C361" s="65"/>
      <c r="D361" s="95"/>
      <c r="E361" s="95"/>
      <c r="F361" s="95"/>
      <c r="G361" s="95"/>
    </row>
    <row r="362" spans="1:7" ht="15" customHeight="1">
      <c r="A362" s="58"/>
      <c r="B362" s="79">
        <v>69</v>
      </c>
      <c r="C362" s="65" t="s">
        <v>370</v>
      </c>
      <c r="D362" s="87"/>
      <c r="E362" s="87"/>
      <c r="F362" s="87"/>
      <c r="G362" s="40"/>
    </row>
    <row r="363" spans="1:7">
      <c r="A363" s="58"/>
      <c r="B363" s="79" t="s">
        <v>339</v>
      </c>
      <c r="C363" s="65" t="s">
        <v>100</v>
      </c>
      <c r="D363" s="88">
        <v>0</v>
      </c>
      <c r="E363" s="88">
        <v>0</v>
      </c>
      <c r="F363" s="88">
        <v>0</v>
      </c>
      <c r="G363" s="103">
        <v>3000</v>
      </c>
    </row>
    <row r="364" spans="1:7" ht="15" customHeight="1">
      <c r="A364" s="58" t="s">
        <v>6</v>
      </c>
      <c r="B364" s="79">
        <v>69</v>
      </c>
      <c r="C364" s="65" t="s">
        <v>370</v>
      </c>
      <c r="D364" s="88">
        <f t="shared" ref="D364:G364" si="80">D363</f>
        <v>0</v>
      </c>
      <c r="E364" s="88">
        <f t="shared" si="80"/>
        <v>0</v>
      </c>
      <c r="F364" s="88">
        <f t="shared" si="80"/>
        <v>0</v>
      </c>
      <c r="G364" s="38">
        <f t="shared" si="80"/>
        <v>3000</v>
      </c>
    </row>
    <row r="365" spans="1:7">
      <c r="A365" s="58"/>
      <c r="B365" s="79"/>
      <c r="C365" s="65"/>
      <c r="D365" s="87"/>
      <c r="E365" s="87"/>
      <c r="F365" s="87"/>
      <c r="G365" s="87"/>
    </row>
    <row r="366" spans="1:7">
      <c r="A366" s="58"/>
      <c r="B366" s="79">
        <v>70</v>
      </c>
      <c r="C366" s="65" t="s">
        <v>371</v>
      </c>
      <c r="D366" s="87"/>
      <c r="E366" s="87"/>
      <c r="F366" s="87"/>
      <c r="G366" s="40"/>
    </row>
    <row r="367" spans="1:7">
      <c r="A367" s="58"/>
      <c r="B367" s="79" t="s">
        <v>340</v>
      </c>
      <c r="C367" s="65" t="s">
        <v>100</v>
      </c>
      <c r="D367" s="87">
        <v>0</v>
      </c>
      <c r="E367" s="87">
        <v>0</v>
      </c>
      <c r="F367" s="87">
        <v>0</v>
      </c>
      <c r="G367" s="94">
        <v>5000</v>
      </c>
    </row>
    <row r="368" spans="1:7">
      <c r="A368" s="58" t="s">
        <v>6</v>
      </c>
      <c r="B368" s="79">
        <v>70</v>
      </c>
      <c r="C368" s="65" t="s">
        <v>371</v>
      </c>
      <c r="D368" s="85">
        <f t="shared" ref="D368:G368" si="81">D367</f>
        <v>0</v>
      </c>
      <c r="E368" s="85">
        <f t="shared" si="81"/>
        <v>0</v>
      </c>
      <c r="F368" s="85">
        <f t="shared" si="81"/>
        <v>0</v>
      </c>
      <c r="G368" s="34">
        <f t="shared" si="81"/>
        <v>5000</v>
      </c>
    </row>
    <row r="369" spans="1:7">
      <c r="A369" s="58" t="s">
        <v>6</v>
      </c>
      <c r="B369" s="62">
        <v>47</v>
      </c>
      <c r="C369" s="60" t="s">
        <v>57</v>
      </c>
      <c r="D369" s="85">
        <f>D352+D356+D360+D364+D368</f>
        <v>0</v>
      </c>
      <c r="E369" s="34">
        <f t="shared" ref="E369:G369" si="82">E352+E356+E360+E364+E368</f>
        <v>40000</v>
      </c>
      <c r="F369" s="34">
        <f t="shared" si="82"/>
        <v>28000</v>
      </c>
      <c r="G369" s="34">
        <f t="shared" si="82"/>
        <v>35000</v>
      </c>
    </row>
    <row r="370" spans="1:7" ht="12.75" customHeight="1">
      <c r="A370" s="58"/>
      <c r="B370" s="79"/>
      <c r="C370" s="65"/>
      <c r="D370" s="125"/>
      <c r="E370" s="94"/>
      <c r="F370" s="94"/>
      <c r="G370" s="86"/>
    </row>
    <row r="371" spans="1:7" ht="14.1" customHeight="1">
      <c r="A371" s="58"/>
      <c r="B371" s="62">
        <v>48</v>
      </c>
      <c r="C371" s="60" t="s">
        <v>58</v>
      </c>
      <c r="D371" s="131"/>
      <c r="E371" s="93"/>
      <c r="F371" s="93"/>
      <c r="G371" s="93"/>
    </row>
    <row r="372" spans="1:7" ht="25.5">
      <c r="A372" s="58"/>
      <c r="B372" s="79">
        <v>58</v>
      </c>
      <c r="C372" s="65" t="s">
        <v>372</v>
      </c>
      <c r="D372" s="87"/>
      <c r="E372" s="87"/>
      <c r="F372" s="87"/>
      <c r="G372" s="40"/>
    </row>
    <row r="373" spans="1:7">
      <c r="A373" s="58"/>
      <c r="B373" s="79" t="s">
        <v>342</v>
      </c>
      <c r="C373" s="65" t="s">
        <v>100</v>
      </c>
      <c r="D373" s="87">
        <v>0</v>
      </c>
      <c r="E373" s="87">
        <v>0</v>
      </c>
      <c r="F373" s="87">
        <v>0</v>
      </c>
      <c r="G373" s="94">
        <v>10000</v>
      </c>
    </row>
    <row r="374" spans="1:7" ht="25.5">
      <c r="A374" s="58" t="s">
        <v>6</v>
      </c>
      <c r="B374" s="79">
        <v>58</v>
      </c>
      <c r="C374" s="65" t="s">
        <v>372</v>
      </c>
      <c r="D374" s="85">
        <f t="shared" ref="D374:G374" si="83">D373</f>
        <v>0</v>
      </c>
      <c r="E374" s="85">
        <f t="shared" si="83"/>
        <v>0</v>
      </c>
      <c r="F374" s="85">
        <f t="shared" si="83"/>
        <v>0</v>
      </c>
      <c r="G374" s="34">
        <f t="shared" si="83"/>
        <v>10000</v>
      </c>
    </row>
    <row r="375" spans="1:7">
      <c r="A375" s="58"/>
      <c r="B375" s="79"/>
      <c r="C375" s="65"/>
      <c r="D375" s="87"/>
      <c r="E375" s="87"/>
      <c r="F375" s="87"/>
      <c r="G375" s="87"/>
    </row>
    <row r="376" spans="1:7" ht="25.5">
      <c r="A376" s="58"/>
      <c r="B376" s="79">
        <v>59</v>
      </c>
      <c r="C376" s="65" t="s">
        <v>373</v>
      </c>
      <c r="D376" s="87"/>
      <c r="E376" s="87"/>
      <c r="F376" s="87"/>
      <c r="G376" s="40"/>
    </row>
    <row r="377" spans="1:7">
      <c r="A377" s="58"/>
      <c r="B377" s="79" t="s">
        <v>305</v>
      </c>
      <c r="C377" s="65" t="s">
        <v>100</v>
      </c>
      <c r="D377" s="87">
        <v>0</v>
      </c>
      <c r="E377" s="87">
        <v>0</v>
      </c>
      <c r="F377" s="87">
        <v>0</v>
      </c>
      <c r="G377" s="94">
        <v>10000</v>
      </c>
    </row>
    <row r="378" spans="1:7" ht="25.5">
      <c r="A378" s="58" t="s">
        <v>6</v>
      </c>
      <c r="B378" s="79">
        <v>59</v>
      </c>
      <c r="C378" s="65" t="s">
        <v>373</v>
      </c>
      <c r="D378" s="85">
        <f t="shared" ref="D378:G378" si="84">D377</f>
        <v>0</v>
      </c>
      <c r="E378" s="85">
        <f t="shared" si="84"/>
        <v>0</v>
      </c>
      <c r="F378" s="85">
        <f t="shared" si="84"/>
        <v>0</v>
      </c>
      <c r="G378" s="34">
        <f t="shared" si="84"/>
        <v>10000</v>
      </c>
    </row>
    <row r="379" spans="1:7">
      <c r="A379" s="58"/>
      <c r="B379" s="79"/>
      <c r="C379" s="65"/>
      <c r="D379" s="87"/>
      <c r="E379" s="87"/>
      <c r="F379" s="87"/>
      <c r="G379" s="87"/>
    </row>
    <row r="380" spans="1:7" ht="14.1" customHeight="1">
      <c r="A380" s="58"/>
      <c r="B380" s="79">
        <v>62</v>
      </c>
      <c r="C380" s="65" t="s">
        <v>130</v>
      </c>
      <c r="D380" s="2"/>
      <c r="E380" s="2"/>
      <c r="F380" s="2"/>
      <c r="G380" s="2"/>
    </row>
    <row r="381" spans="1:7" ht="14.1" customHeight="1">
      <c r="A381" s="58"/>
      <c r="B381" s="79" t="s">
        <v>131</v>
      </c>
      <c r="C381" s="65" t="s">
        <v>100</v>
      </c>
      <c r="D381" s="33">
        <v>1468</v>
      </c>
      <c r="E381" s="86">
        <v>0</v>
      </c>
      <c r="F381" s="86">
        <v>0</v>
      </c>
      <c r="G381" s="86">
        <v>0</v>
      </c>
    </row>
    <row r="382" spans="1:7" ht="14.1" customHeight="1">
      <c r="A382" s="58" t="s">
        <v>6</v>
      </c>
      <c r="B382" s="79">
        <v>62</v>
      </c>
      <c r="C382" s="65" t="s">
        <v>130</v>
      </c>
      <c r="D382" s="34">
        <f t="shared" ref="D382:G382" si="85">D381</f>
        <v>1468</v>
      </c>
      <c r="E382" s="85">
        <f t="shared" si="85"/>
        <v>0</v>
      </c>
      <c r="F382" s="85">
        <f t="shared" si="85"/>
        <v>0</v>
      </c>
      <c r="G382" s="85">
        <f t="shared" si="85"/>
        <v>0</v>
      </c>
    </row>
    <row r="383" spans="1:7">
      <c r="A383" s="58"/>
      <c r="B383" s="79"/>
      <c r="C383" s="65"/>
      <c r="D383" s="84"/>
      <c r="E383" s="94"/>
      <c r="F383" s="94"/>
      <c r="G383" s="86"/>
    </row>
    <row r="384" spans="1:7">
      <c r="A384" s="58"/>
      <c r="B384" s="79">
        <v>66</v>
      </c>
      <c r="C384" s="65" t="s">
        <v>143</v>
      </c>
      <c r="D384" s="2"/>
      <c r="E384" s="2"/>
      <c r="F384" s="2"/>
      <c r="G384" s="2"/>
    </row>
    <row r="385" spans="1:7">
      <c r="A385" s="58"/>
      <c r="B385" s="79" t="s">
        <v>144</v>
      </c>
      <c r="C385" s="65" t="s">
        <v>100</v>
      </c>
      <c r="D385" s="33">
        <v>9998</v>
      </c>
      <c r="E385" s="86">
        <v>0</v>
      </c>
      <c r="F385" s="86">
        <v>0</v>
      </c>
      <c r="G385" s="86">
        <v>0</v>
      </c>
    </row>
    <row r="386" spans="1:7">
      <c r="A386" s="58" t="s">
        <v>6</v>
      </c>
      <c r="B386" s="79">
        <v>66</v>
      </c>
      <c r="C386" s="65" t="s">
        <v>143</v>
      </c>
      <c r="D386" s="34">
        <f t="shared" ref="D386:G386" si="86">D385</f>
        <v>9998</v>
      </c>
      <c r="E386" s="85">
        <f t="shared" si="86"/>
        <v>0</v>
      </c>
      <c r="F386" s="85">
        <f t="shared" si="86"/>
        <v>0</v>
      </c>
      <c r="G386" s="85">
        <f t="shared" si="86"/>
        <v>0</v>
      </c>
    </row>
    <row r="387" spans="1:7">
      <c r="A387" s="58"/>
      <c r="B387" s="79"/>
      <c r="C387" s="65"/>
      <c r="D387" s="95"/>
      <c r="E387" s="95"/>
      <c r="F387" s="95"/>
      <c r="G387" s="101"/>
    </row>
    <row r="388" spans="1:7">
      <c r="A388" s="102"/>
      <c r="B388" s="79">
        <v>67</v>
      </c>
      <c r="C388" s="65" t="s">
        <v>162</v>
      </c>
      <c r="D388" s="87"/>
      <c r="E388" s="87"/>
      <c r="F388" s="87"/>
      <c r="G388" s="40"/>
    </row>
    <row r="389" spans="1:7">
      <c r="A389" s="102"/>
      <c r="B389" s="79" t="s">
        <v>163</v>
      </c>
      <c r="C389" s="65" t="s">
        <v>100</v>
      </c>
      <c r="D389" s="40">
        <v>20000</v>
      </c>
      <c r="E389" s="40">
        <v>30000</v>
      </c>
      <c r="F389" s="40">
        <v>30000</v>
      </c>
      <c r="G389" s="86">
        <v>0</v>
      </c>
    </row>
    <row r="390" spans="1:7">
      <c r="A390" s="102" t="s">
        <v>6</v>
      </c>
      <c r="B390" s="79">
        <v>67</v>
      </c>
      <c r="C390" s="65" t="s">
        <v>162</v>
      </c>
      <c r="D390" s="34">
        <f t="shared" ref="D390:G390" si="87">D389</f>
        <v>20000</v>
      </c>
      <c r="E390" s="34">
        <f t="shared" si="87"/>
        <v>30000</v>
      </c>
      <c r="F390" s="34">
        <f t="shared" si="87"/>
        <v>30000</v>
      </c>
      <c r="G390" s="85">
        <f t="shared" si="87"/>
        <v>0</v>
      </c>
    </row>
    <row r="391" spans="1:7">
      <c r="A391" s="112"/>
      <c r="B391" s="113"/>
      <c r="C391" s="107"/>
      <c r="D391" s="87"/>
      <c r="E391" s="87"/>
      <c r="F391" s="87"/>
      <c r="G391" s="40"/>
    </row>
    <row r="392" spans="1:7" ht="27" customHeight="1">
      <c r="A392" s="102"/>
      <c r="B392" s="79">
        <v>68</v>
      </c>
      <c r="C392" s="65" t="s">
        <v>164</v>
      </c>
      <c r="D392" s="87"/>
      <c r="E392" s="87"/>
      <c r="F392" s="87"/>
      <c r="G392" s="40"/>
    </row>
    <row r="393" spans="1:7">
      <c r="A393" s="102"/>
      <c r="B393" s="79" t="s">
        <v>165</v>
      </c>
      <c r="C393" s="65" t="s">
        <v>100</v>
      </c>
      <c r="D393" s="38">
        <v>10000</v>
      </c>
      <c r="E393" s="88">
        <v>0</v>
      </c>
      <c r="F393" s="88">
        <v>0</v>
      </c>
      <c r="G393" s="103">
        <v>20000</v>
      </c>
    </row>
    <row r="394" spans="1:7" ht="27" customHeight="1">
      <c r="A394" s="111" t="s">
        <v>6</v>
      </c>
      <c r="B394" s="98">
        <v>68</v>
      </c>
      <c r="C394" s="99" t="s">
        <v>164</v>
      </c>
      <c r="D394" s="38">
        <f t="shared" ref="D394:G394" si="88">D393</f>
        <v>10000</v>
      </c>
      <c r="E394" s="88">
        <f t="shared" si="88"/>
        <v>0</v>
      </c>
      <c r="F394" s="88">
        <f t="shared" si="88"/>
        <v>0</v>
      </c>
      <c r="G394" s="38">
        <f t="shared" si="88"/>
        <v>20000</v>
      </c>
    </row>
    <row r="395" spans="1:7" ht="12" customHeight="1">
      <c r="A395" s="102"/>
      <c r="B395" s="79"/>
      <c r="C395" s="65"/>
      <c r="D395" s="87"/>
      <c r="E395" s="87"/>
      <c r="F395" s="87"/>
      <c r="G395" s="87"/>
    </row>
    <row r="396" spans="1:7" ht="41.1" customHeight="1">
      <c r="A396" s="102"/>
      <c r="B396" s="79">
        <v>69</v>
      </c>
      <c r="C396" s="82" t="s">
        <v>52</v>
      </c>
      <c r="D396" s="87"/>
      <c r="E396" s="87"/>
      <c r="F396" s="87"/>
      <c r="G396" s="87"/>
    </row>
    <row r="397" spans="1:7">
      <c r="A397" s="114"/>
      <c r="B397" s="79" t="s">
        <v>172</v>
      </c>
      <c r="C397" s="65" t="s">
        <v>100</v>
      </c>
      <c r="D397" s="87">
        <v>0</v>
      </c>
      <c r="E397" s="87">
        <v>0</v>
      </c>
      <c r="F397" s="87">
        <v>0</v>
      </c>
      <c r="G397" s="94">
        <v>10000</v>
      </c>
    </row>
    <row r="398" spans="1:7" ht="41.1" customHeight="1">
      <c r="A398" s="114" t="s">
        <v>6</v>
      </c>
      <c r="B398" s="79">
        <v>69</v>
      </c>
      <c r="C398" s="82" t="s">
        <v>52</v>
      </c>
      <c r="D398" s="85">
        <f t="shared" ref="D398:G398" si="89">D397</f>
        <v>0</v>
      </c>
      <c r="E398" s="85">
        <f t="shared" si="89"/>
        <v>0</v>
      </c>
      <c r="F398" s="85">
        <f t="shared" si="89"/>
        <v>0</v>
      </c>
      <c r="G398" s="34">
        <f t="shared" si="89"/>
        <v>10000</v>
      </c>
    </row>
    <row r="399" spans="1:7" ht="10.5" customHeight="1">
      <c r="A399" s="58"/>
      <c r="B399" s="79"/>
      <c r="C399" s="65"/>
      <c r="D399" s="87"/>
      <c r="E399" s="87"/>
      <c r="F399" s="87"/>
      <c r="G399" s="87"/>
    </row>
    <row r="400" spans="1:7" ht="15" customHeight="1">
      <c r="A400" s="58"/>
      <c r="B400" s="79">
        <v>70</v>
      </c>
      <c r="C400" s="65" t="s">
        <v>181</v>
      </c>
      <c r="D400" s="1"/>
      <c r="E400" s="1"/>
      <c r="F400" s="1"/>
      <c r="G400" s="1"/>
    </row>
    <row r="401" spans="1:7">
      <c r="A401" s="58"/>
      <c r="B401" s="79" t="s">
        <v>178</v>
      </c>
      <c r="C401" s="65" t="s">
        <v>100</v>
      </c>
      <c r="D401" s="33">
        <v>15000</v>
      </c>
      <c r="E401" s="94">
        <v>5000</v>
      </c>
      <c r="F401" s="94">
        <v>5000</v>
      </c>
      <c r="G401" s="94">
        <v>5000</v>
      </c>
    </row>
    <row r="402" spans="1:7" ht="15" customHeight="1">
      <c r="A402" s="58" t="s">
        <v>6</v>
      </c>
      <c r="B402" s="79">
        <v>70</v>
      </c>
      <c r="C402" s="65" t="s">
        <v>181</v>
      </c>
      <c r="D402" s="34">
        <f t="shared" ref="D402:G402" si="90">D401</f>
        <v>15000</v>
      </c>
      <c r="E402" s="34">
        <f t="shared" si="90"/>
        <v>5000</v>
      </c>
      <c r="F402" s="34">
        <f t="shared" si="90"/>
        <v>5000</v>
      </c>
      <c r="G402" s="34">
        <f t="shared" si="90"/>
        <v>5000</v>
      </c>
    </row>
    <row r="403" spans="1:7" ht="10.5" customHeight="1">
      <c r="A403" s="58"/>
      <c r="B403" s="79"/>
      <c r="C403" s="65"/>
      <c r="D403" s="87"/>
      <c r="E403" s="87"/>
      <c r="F403" s="87"/>
      <c r="G403" s="87"/>
    </row>
    <row r="404" spans="1:7" ht="39.950000000000003" customHeight="1">
      <c r="A404" s="58"/>
      <c r="B404" s="79">
        <v>71</v>
      </c>
      <c r="C404" s="65" t="s">
        <v>188</v>
      </c>
      <c r="D404" s="2"/>
      <c r="E404" s="106"/>
      <c r="F404" s="106"/>
      <c r="G404" s="2"/>
    </row>
    <row r="405" spans="1:7">
      <c r="A405" s="58"/>
      <c r="B405" s="79" t="s">
        <v>189</v>
      </c>
      <c r="C405" s="65" t="s">
        <v>100</v>
      </c>
      <c r="D405" s="33">
        <v>10000</v>
      </c>
      <c r="E405" s="86">
        <v>0</v>
      </c>
      <c r="F405" s="86">
        <v>0</v>
      </c>
      <c r="G405" s="86">
        <v>0</v>
      </c>
    </row>
    <row r="406" spans="1:7" ht="39.950000000000003" customHeight="1">
      <c r="A406" s="58" t="s">
        <v>6</v>
      </c>
      <c r="B406" s="79">
        <v>71</v>
      </c>
      <c r="C406" s="65" t="s">
        <v>188</v>
      </c>
      <c r="D406" s="34">
        <f t="shared" ref="D406:G406" si="91">D405</f>
        <v>10000</v>
      </c>
      <c r="E406" s="85">
        <f t="shared" si="91"/>
        <v>0</v>
      </c>
      <c r="F406" s="85">
        <f t="shared" si="91"/>
        <v>0</v>
      </c>
      <c r="G406" s="85">
        <f t="shared" si="91"/>
        <v>0</v>
      </c>
    </row>
    <row r="407" spans="1:7" ht="11.25" customHeight="1">
      <c r="A407" s="58"/>
      <c r="B407" s="79"/>
      <c r="C407" s="65"/>
      <c r="D407" s="87"/>
      <c r="E407" s="87"/>
      <c r="F407" s="87"/>
      <c r="G407" s="87"/>
    </row>
    <row r="408" spans="1:7" ht="30" customHeight="1">
      <c r="A408" s="58"/>
      <c r="B408" s="79">
        <v>72</v>
      </c>
      <c r="C408" s="65" t="s">
        <v>190</v>
      </c>
      <c r="D408" s="2"/>
      <c r="E408" s="106"/>
      <c r="F408" s="106"/>
      <c r="G408" s="2"/>
    </row>
    <row r="409" spans="1:7">
      <c r="A409" s="58"/>
      <c r="B409" s="79" t="s">
        <v>191</v>
      </c>
      <c r="C409" s="65" t="s">
        <v>100</v>
      </c>
      <c r="D409" s="33">
        <v>8000</v>
      </c>
      <c r="E409" s="86">
        <v>0</v>
      </c>
      <c r="F409" s="86">
        <v>0</v>
      </c>
      <c r="G409" s="94">
        <v>15000</v>
      </c>
    </row>
    <row r="410" spans="1:7" ht="30" customHeight="1">
      <c r="A410" s="58" t="s">
        <v>6</v>
      </c>
      <c r="B410" s="79">
        <v>72</v>
      </c>
      <c r="C410" s="65" t="s">
        <v>190</v>
      </c>
      <c r="D410" s="34">
        <f t="shared" ref="D410:G410" si="92">D409</f>
        <v>8000</v>
      </c>
      <c r="E410" s="85">
        <f t="shared" si="92"/>
        <v>0</v>
      </c>
      <c r="F410" s="85">
        <f t="shared" si="92"/>
        <v>0</v>
      </c>
      <c r="G410" s="34">
        <f t="shared" si="92"/>
        <v>15000</v>
      </c>
    </row>
    <row r="411" spans="1:7" ht="10.5" customHeight="1">
      <c r="A411" s="58"/>
      <c r="B411" s="79"/>
      <c r="C411" s="65"/>
      <c r="D411" s="87"/>
      <c r="E411" s="87"/>
      <c r="F411" s="87"/>
      <c r="G411" s="40"/>
    </row>
    <row r="412" spans="1:7" ht="30" customHeight="1">
      <c r="A412" s="58"/>
      <c r="B412" s="79">
        <v>73</v>
      </c>
      <c r="C412" s="65" t="s">
        <v>223</v>
      </c>
      <c r="D412" s="2"/>
      <c r="E412" s="106"/>
      <c r="F412" s="106"/>
      <c r="G412" s="2"/>
    </row>
    <row r="413" spans="1:7">
      <c r="A413" s="58"/>
      <c r="B413" s="79" t="s">
        <v>222</v>
      </c>
      <c r="C413" s="65" t="s">
        <v>100</v>
      </c>
      <c r="D413" s="84">
        <v>0</v>
      </c>
      <c r="E413" s="94">
        <v>20000</v>
      </c>
      <c r="F413" s="94">
        <v>20000</v>
      </c>
      <c r="G413" s="86">
        <v>0</v>
      </c>
    </row>
    <row r="414" spans="1:7" ht="30" customHeight="1">
      <c r="A414" s="58" t="s">
        <v>6</v>
      </c>
      <c r="B414" s="79">
        <v>73</v>
      </c>
      <c r="C414" s="65" t="s">
        <v>223</v>
      </c>
      <c r="D414" s="85">
        <f t="shared" ref="D414:G414" si="93">D413</f>
        <v>0</v>
      </c>
      <c r="E414" s="34">
        <f t="shared" si="93"/>
        <v>20000</v>
      </c>
      <c r="F414" s="34">
        <f t="shared" si="93"/>
        <v>20000</v>
      </c>
      <c r="G414" s="85">
        <f t="shared" si="93"/>
        <v>0</v>
      </c>
    </row>
    <row r="415" spans="1:7" ht="10.5" customHeight="1">
      <c r="A415" s="58"/>
      <c r="B415" s="79"/>
      <c r="C415" s="65"/>
      <c r="D415" s="87"/>
      <c r="E415" s="87"/>
      <c r="F415" s="87"/>
      <c r="G415" s="40"/>
    </row>
    <row r="416" spans="1:7" ht="30" customHeight="1">
      <c r="A416" s="58"/>
      <c r="B416" s="79">
        <v>74</v>
      </c>
      <c r="C416" s="65" t="s">
        <v>230</v>
      </c>
      <c r="D416" s="2"/>
      <c r="E416" s="106"/>
      <c r="F416" s="106"/>
      <c r="G416" s="2"/>
    </row>
    <row r="417" spans="1:7">
      <c r="A417" s="58"/>
      <c r="B417" s="79" t="s">
        <v>231</v>
      </c>
      <c r="C417" s="65" t="s">
        <v>100</v>
      </c>
      <c r="D417" s="84">
        <v>0</v>
      </c>
      <c r="E417" s="94">
        <v>5000</v>
      </c>
      <c r="F417" s="94">
        <v>5000</v>
      </c>
      <c r="G417" s="94">
        <v>10000</v>
      </c>
    </row>
    <row r="418" spans="1:7" ht="30" customHeight="1">
      <c r="A418" s="58" t="s">
        <v>6</v>
      </c>
      <c r="B418" s="79">
        <v>74</v>
      </c>
      <c r="C418" s="65" t="s">
        <v>230</v>
      </c>
      <c r="D418" s="85">
        <f t="shared" ref="D418:G418" si="94">D417</f>
        <v>0</v>
      </c>
      <c r="E418" s="34">
        <f t="shared" si="94"/>
        <v>5000</v>
      </c>
      <c r="F418" s="34">
        <f t="shared" si="94"/>
        <v>5000</v>
      </c>
      <c r="G418" s="34">
        <f t="shared" si="94"/>
        <v>10000</v>
      </c>
    </row>
    <row r="419" spans="1:7">
      <c r="A419" s="58"/>
      <c r="B419" s="79"/>
      <c r="C419" s="65"/>
      <c r="D419" s="87"/>
      <c r="E419" s="87"/>
      <c r="F419" s="87"/>
      <c r="G419" s="40"/>
    </row>
    <row r="420" spans="1:7" ht="30" customHeight="1">
      <c r="A420" s="58"/>
      <c r="B420" s="79">
        <v>75</v>
      </c>
      <c r="C420" s="65" t="s">
        <v>236</v>
      </c>
      <c r="D420" s="2"/>
      <c r="E420" s="106"/>
      <c r="F420" s="106"/>
      <c r="G420" s="2"/>
    </row>
    <row r="421" spans="1:7">
      <c r="A421" s="58"/>
      <c r="B421" s="79" t="s">
        <v>237</v>
      </c>
      <c r="C421" s="65" t="s">
        <v>100</v>
      </c>
      <c r="D421" s="87">
        <v>0</v>
      </c>
      <c r="E421" s="66">
        <v>10000</v>
      </c>
      <c r="F421" s="66">
        <v>10000</v>
      </c>
      <c r="G421" s="89">
        <v>0</v>
      </c>
    </row>
    <row r="422" spans="1:7" ht="30" customHeight="1">
      <c r="A422" s="58" t="s">
        <v>6</v>
      </c>
      <c r="B422" s="79">
        <v>75</v>
      </c>
      <c r="C422" s="65" t="s">
        <v>236</v>
      </c>
      <c r="D422" s="85">
        <f t="shared" ref="D422:G422" si="95">D421</f>
        <v>0</v>
      </c>
      <c r="E422" s="34">
        <f t="shared" si="95"/>
        <v>10000</v>
      </c>
      <c r="F422" s="34">
        <f t="shared" si="95"/>
        <v>10000</v>
      </c>
      <c r="G422" s="85">
        <f t="shared" si="95"/>
        <v>0</v>
      </c>
    </row>
    <row r="423" spans="1:7">
      <c r="A423" s="58"/>
      <c r="B423" s="79"/>
      <c r="C423" s="65"/>
      <c r="D423" s="87"/>
      <c r="E423" s="87"/>
      <c r="F423" s="87"/>
      <c r="G423" s="40"/>
    </row>
    <row r="424" spans="1:7" ht="29.1" customHeight="1">
      <c r="A424" s="58"/>
      <c r="B424" s="79">
        <v>76</v>
      </c>
      <c r="C424" s="65" t="s">
        <v>238</v>
      </c>
      <c r="D424" s="2"/>
      <c r="E424" s="106"/>
      <c r="F424" s="106"/>
      <c r="G424" s="2"/>
    </row>
    <row r="425" spans="1:7">
      <c r="A425" s="58"/>
      <c r="B425" s="79" t="s">
        <v>239</v>
      </c>
      <c r="C425" s="65" t="s">
        <v>100</v>
      </c>
      <c r="D425" s="84">
        <v>0</v>
      </c>
      <c r="E425" s="94">
        <v>10000</v>
      </c>
      <c r="F425" s="94">
        <f>10000-7000</f>
        <v>3000</v>
      </c>
      <c r="G425" s="94">
        <v>7100</v>
      </c>
    </row>
    <row r="426" spans="1:7" ht="29.1" customHeight="1">
      <c r="A426" s="97" t="s">
        <v>6</v>
      </c>
      <c r="B426" s="98">
        <v>76</v>
      </c>
      <c r="C426" s="99" t="s">
        <v>238</v>
      </c>
      <c r="D426" s="85">
        <f t="shared" ref="D426:G426" si="96">D425</f>
        <v>0</v>
      </c>
      <c r="E426" s="34">
        <f t="shared" si="96"/>
        <v>10000</v>
      </c>
      <c r="F426" s="34">
        <f t="shared" si="96"/>
        <v>3000</v>
      </c>
      <c r="G426" s="34">
        <f t="shared" si="96"/>
        <v>7100</v>
      </c>
    </row>
    <row r="427" spans="1:7">
      <c r="A427" s="58"/>
      <c r="B427" s="79"/>
      <c r="C427" s="65"/>
      <c r="D427" s="87"/>
      <c r="E427" s="87"/>
      <c r="F427" s="87"/>
      <c r="G427" s="40"/>
    </row>
    <row r="428" spans="1:7" ht="15" customHeight="1">
      <c r="A428" s="58"/>
      <c r="B428" s="79">
        <v>77</v>
      </c>
      <c r="C428" s="65" t="s">
        <v>246</v>
      </c>
      <c r="D428" s="1"/>
      <c r="E428" s="106"/>
      <c r="F428" s="106"/>
      <c r="G428" s="1"/>
    </row>
    <row r="429" spans="1:7">
      <c r="A429" s="58"/>
      <c r="B429" s="79" t="s">
        <v>247</v>
      </c>
      <c r="C429" s="65" t="s">
        <v>100</v>
      </c>
      <c r="D429" s="84">
        <v>0</v>
      </c>
      <c r="E429" s="94">
        <v>20000</v>
      </c>
      <c r="F429" s="94">
        <f>20000-10000</f>
        <v>10000</v>
      </c>
      <c r="G429" s="86">
        <v>0</v>
      </c>
    </row>
    <row r="430" spans="1:7" ht="15" customHeight="1">
      <c r="A430" s="58" t="s">
        <v>6</v>
      </c>
      <c r="B430" s="79">
        <v>77</v>
      </c>
      <c r="C430" s="65" t="s">
        <v>246</v>
      </c>
      <c r="D430" s="85">
        <f t="shared" ref="D430:G430" si="97">D429</f>
        <v>0</v>
      </c>
      <c r="E430" s="34">
        <f t="shared" si="97"/>
        <v>20000</v>
      </c>
      <c r="F430" s="34">
        <f t="shared" si="97"/>
        <v>10000</v>
      </c>
      <c r="G430" s="85">
        <f t="shared" si="97"/>
        <v>0</v>
      </c>
    </row>
    <row r="431" spans="1:7">
      <c r="A431" s="58"/>
      <c r="B431" s="79"/>
      <c r="C431" s="65"/>
      <c r="D431" s="87"/>
      <c r="E431" s="87"/>
      <c r="F431" s="87"/>
      <c r="G431" s="40"/>
    </row>
    <row r="432" spans="1:7" ht="29.1" customHeight="1">
      <c r="A432" s="58"/>
      <c r="B432" s="79">
        <v>78</v>
      </c>
      <c r="C432" s="65" t="s">
        <v>248</v>
      </c>
      <c r="D432" s="1"/>
      <c r="E432" s="106"/>
      <c r="F432" s="106"/>
      <c r="G432" s="1"/>
    </row>
    <row r="433" spans="1:7">
      <c r="A433" s="58"/>
      <c r="B433" s="79" t="s">
        <v>249</v>
      </c>
      <c r="C433" s="65" t="s">
        <v>100</v>
      </c>
      <c r="D433" s="88">
        <v>0</v>
      </c>
      <c r="E433" s="103">
        <v>5000</v>
      </c>
      <c r="F433" s="103">
        <f>5000-4000</f>
        <v>1000</v>
      </c>
      <c r="G433" s="96">
        <v>0</v>
      </c>
    </row>
    <row r="434" spans="1:7" ht="29.1" customHeight="1">
      <c r="A434" s="58" t="s">
        <v>6</v>
      </c>
      <c r="B434" s="79">
        <v>78</v>
      </c>
      <c r="C434" s="65" t="s">
        <v>248</v>
      </c>
      <c r="D434" s="88">
        <f t="shared" ref="D434:G434" si="98">D433</f>
        <v>0</v>
      </c>
      <c r="E434" s="38">
        <f t="shared" si="98"/>
        <v>5000</v>
      </c>
      <c r="F434" s="38">
        <f t="shared" si="98"/>
        <v>1000</v>
      </c>
      <c r="G434" s="88">
        <f t="shared" si="98"/>
        <v>0</v>
      </c>
    </row>
    <row r="435" spans="1:7">
      <c r="A435" s="58"/>
      <c r="B435" s="79"/>
      <c r="C435" s="65"/>
      <c r="D435" s="87"/>
      <c r="E435" s="87"/>
      <c r="F435" s="87"/>
      <c r="G435" s="40"/>
    </row>
    <row r="436" spans="1:7" ht="29.1" customHeight="1">
      <c r="A436" s="58"/>
      <c r="B436" s="79">
        <v>79</v>
      </c>
      <c r="C436" s="65" t="s">
        <v>267</v>
      </c>
      <c r="D436" s="87"/>
      <c r="E436" s="87"/>
      <c r="F436" s="87"/>
      <c r="G436" s="40"/>
    </row>
    <row r="437" spans="1:7">
      <c r="A437" s="58"/>
      <c r="B437" s="79" t="s">
        <v>268</v>
      </c>
      <c r="C437" s="65" t="s">
        <v>100</v>
      </c>
      <c r="D437" s="87">
        <v>0</v>
      </c>
      <c r="E437" s="87">
        <v>0</v>
      </c>
      <c r="F437" s="87">
        <v>0</v>
      </c>
      <c r="G437" s="94">
        <v>23000</v>
      </c>
    </row>
    <row r="438" spans="1:7" ht="29.1" customHeight="1">
      <c r="A438" s="58" t="s">
        <v>6</v>
      </c>
      <c r="B438" s="79">
        <v>79</v>
      </c>
      <c r="C438" s="65" t="s">
        <v>267</v>
      </c>
      <c r="D438" s="85">
        <f t="shared" ref="D438:G438" si="99">D437</f>
        <v>0</v>
      </c>
      <c r="E438" s="85">
        <f t="shared" si="99"/>
        <v>0</v>
      </c>
      <c r="F438" s="85">
        <f t="shared" si="99"/>
        <v>0</v>
      </c>
      <c r="G438" s="34">
        <f t="shared" si="99"/>
        <v>23000</v>
      </c>
    </row>
    <row r="439" spans="1:7">
      <c r="A439" s="58"/>
      <c r="B439" s="79"/>
      <c r="C439" s="65"/>
      <c r="D439" s="87"/>
      <c r="E439" s="87"/>
      <c r="F439" s="87"/>
      <c r="G439" s="40"/>
    </row>
    <row r="440" spans="1:7" ht="29.1" customHeight="1">
      <c r="A440" s="58"/>
      <c r="B440" s="79">
        <v>80</v>
      </c>
      <c r="C440" s="65" t="s">
        <v>271</v>
      </c>
      <c r="D440" s="87"/>
      <c r="E440" s="87"/>
      <c r="F440" s="87"/>
      <c r="G440" s="40"/>
    </row>
    <row r="441" spans="1:7">
      <c r="A441" s="58"/>
      <c r="B441" s="79" t="s">
        <v>272</v>
      </c>
      <c r="C441" s="65" t="s">
        <v>100</v>
      </c>
      <c r="D441" s="87">
        <v>0</v>
      </c>
      <c r="E441" s="87">
        <v>0</v>
      </c>
      <c r="F441" s="87">
        <v>0</v>
      </c>
      <c r="G441" s="94">
        <v>9000</v>
      </c>
    </row>
    <row r="442" spans="1:7" ht="29.1" customHeight="1">
      <c r="A442" s="58" t="s">
        <v>6</v>
      </c>
      <c r="B442" s="79">
        <v>80</v>
      </c>
      <c r="C442" s="65" t="s">
        <v>271</v>
      </c>
      <c r="D442" s="85">
        <f t="shared" ref="D442:G442" si="100">D441</f>
        <v>0</v>
      </c>
      <c r="E442" s="85">
        <f t="shared" si="100"/>
        <v>0</v>
      </c>
      <c r="F442" s="85">
        <f t="shared" si="100"/>
        <v>0</v>
      </c>
      <c r="G442" s="34">
        <f t="shared" si="100"/>
        <v>9000</v>
      </c>
    </row>
    <row r="443" spans="1:7">
      <c r="A443" s="58"/>
      <c r="B443" s="79"/>
      <c r="C443" s="65"/>
      <c r="D443" s="87"/>
      <c r="E443" s="87"/>
      <c r="F443" s="87"/>
      <c r="G443" s="40"/>
    </row>
    <row r="444" spans="1:7" ht="41.1" customHeight="1">
      <c r="A444" s="58"/>
      <c r="B444" s="79">
        <v>81</v>
      </c>
      <c r="C444" s="65" t="s">
        <v>401</v>
      </c>
      <c r="D444" s="87"/>
      <c r="E444" s="87"/>
      <c r="F444" s="87"/>
      <c r="G444" s="40"/>
    </row>
    <row r="445" spans="1:7">
      <c r="A445" s="58"/>
      <c r="B445" s="79" t="s">
        <v>286</v>
      </c>
      <c r="C445" s="65" t="s">
        <v>100</v>
      </c>
      <c r="D445" s="87">
        <v>0</v>
      </c>
      <c r="E445" s="87">
        <v>0</v>
      </c>
      <c r="F445" s="87">
        <v>0</v>
      </c>
      <c r="G445" s="94">
        <v>5000</v>
      </c>
    </row>
    <row r="446" spans="1:7" ht="41.1" customHeight="1">
      <c r="A446" s="58" t="s">
        <v>6</v>
      </c>
      <c r="B446" s="79">
        <v>81</v>
      </c>
      <c r="C446" s="65" t="s">
        <v>401</v>
      </c>
      <c r="D446" s="85">
        <f t="shared" ref="D446:G446" si="101">D445</f>
        <v>0</v>
      </c>
      <c r="E446" s="85">
        <f t="shared" si="101"/>
        <v>0</v>
      </c>
      <c r="F446" s="85">
        <f t="shared" si="101"/>
        <v>0</v>
      </c>
      <c r="G446" s="34">
        <f t="shared" si="101"/>
        <v>5000</v>
      </c>
    </row>
    <row r="447" spans="1:7" ht="9.9499999999999993" customHeight="1">
      <c r="A447" s="58"/>
      <c r="B447" s="79"/>
      <c r="C447" s="65"/>
      <c r="D447" s="87"/>
      <c r="E447" s="87"/>
      <c r="F447" s="87"/>
      <c r="G447" s="40"/>
    </row>
    <row r="448" spans="1:7" ht="29.1" customHeight="1">
      <c r="A448" s="58"/>
      <c r="B448" s="79">
        <v>82</v>
      </c>
      <c r="C448" s="65" t="s">
        <v>374</v>
      </c>
      <c r="D448" s="87"/>
      <c r="E448" s="87"/>
      <c r="F448" s="87"/>
      <c r="G448" s="40"/>
    </row>
    <row r="449" spans="1:7">
      <c r="A449" s="58"/>
      <c r="B449" s="79" t="s">
        <v>287</v>
      </c>
      <c r="C449" s="65" t="s">
        <v>100</v>
      </c>
      <c r="D449" s="87">
        <v>0</v>
      </c>
      <c r="E449" s="87">
        <v>0</v>
      </c>
      <c r="F449" s="87">
        <v>0</v>
      </c>
      <c r="G449" s="94">
        <v>3200</v>
      </c>
    </row>
    <row r="450" spans="1:7" ht="29.1" customHeight="1">
      <c r="A450" s="58" t="s">
        <v>6</v>
      </c>
      <c r="B450" s="79">
        <v>82</v>
      </c>
      <c r="C450" s="65" t="s">
        <v>374</v>
      </c>
      <c r="D450" s="85">
        <f t="shared" ref="D450:G450" si="102">D449</f>
        <v>0</v>
      </c>
      <c r="E450" s="85">
        <f t="shared" si="102"/>
        <v>0</v>
      </c>
      <c r="F450" s="85">
        <f t="shared" si="102"/>
        <v>0</v>
      </c>
      <c r="G450" s="34">
        <f t="shared" si="102"/>
        <v>3200</v>
      </c>
    </row>
    <row r="451" spans="1:7" ht="9.9499999999999993" customHeight="1">
      <c r="A451" s="58"/>
      <c r="B451" s="79"/>
      <c r="C451" s="65"/>
      <c r="D451" s="87"/>
      <c r="E451" s="87"/>
      <c r="F451" s="87"/>
      <c r="G451" s="40"/>
    </row>
    <row r="452" spans="1:7" ht="29.1" customHeight="1">
      <c r="A452" s="58"/>
      <c r="B452" s="79">
        <v>83</v>
      </c>
      <c r="C452" s="65" t="s">
        <v>409</v>
      </c>
      <c r="D452" s="87"/>
      <c r="E452" s="87"/>
      <c r="F452" s="87"/>
      <c r="G452" s="40"/>
    </row>
    <row r="453" spans="1:7">
      <c r="A453" s="58"/>
      <c r="B453" s="79" t="s">
        <v>288</v>
      </c>
      <c r="C453" s="65" t="s">
        <v>100</v>
      </c>
      <c r="D453" s="87">
        <v>0</v>
      </c>
      <c r="E453" s="87">
        <v>0</v>
      </c>
      <c r="F453" s="87">
        <v>0</v>
      </c>
      <c r="G453" s="94">
        <v>5000</v>
      </c>
    </row>
    <row r="454" spans="1:7" ht="29.1" customHeight="1">
      <c r="A454" s="58" t="s">
        <v>6</v>
      </c>
      <c r="B454" s="79">
        <v>83</v>
      </c>
      <c r="C454" s="65" t="s">
        <v>409</v>
      </c>
      <c r="D454" s="85">
        <f t="shared" ref="D454:G454" si="103">D453</f>
        <v>0</v>
      </c>
      <c r="E454" s="85">
        <f t="shared" si="103"/>
        <v>0</v>
      </c>
      <c r="F454" s="85">
        <f t="shared" si="103"/>
        <v>0</v>
      </c>
      <c r="G454" s="34">
        <f t="shared" si="103"/>
        <v>5000</v>
      </c>
    </row>
    <row r="455" spans="1:7" ht="9.9499999999999993" customHeight="1">
      <c r="A455" s="58"/>
      <c r="B455" s="79"/>
      <c r="C455" s="65"/>
      <c r="D455" s="87"/>
      <c r="E455" s="87"/>
      <c r="F455" s="87"/>
      <c r="G455" s="40"/>
    </row>
    <row r="456" spans="1:7" ht="29.1" customHeight="1">
      <c r="A456" s="58"/>
      <c r="B456" s="79">
        <v>84</v>
      </c>
      <c r="C456" s="65" t="s">
        <v>375</v>
      </c>
      <c r="D456" s="87"/>
      <c r="E456" s="87"/>
      <c r="F456" s="87"/>
      <c r="G456" s="40"/>
    </row>
    <row r="457" spans="1:7">
      <c r="A457" s="58"/>
      <c r="B457" s="79" t="s">
        <v>289</v>
      </c>
      <c r="C457" s="65" t="s">
        <v>100</v>
      </c>
      <c r="D457" s="87">
        <v>0</v>
      </c>
      <c r="E457" s="87">
        <v>0</v>
      </c>
      <c r="F457" s="87">
        <v>0</v>
      </c>
      <c r="G457" s="94">
        <v>4500</v>
      </c>
    </row>
    <row r="458" spans="1:7" ht="29.1" customHeight="1">
      <c r="A458" s="97" t="s">
        <v>6</v>
      </c>
      <c r="B458" s="98">
        <v>84</v>
      </c>
      <c r="C458" s="99" t="s">
        <v>375</v>
      </c>
      <c r="D458" s="85">
        <f t="shared" ref="D458:G458" si="104">D457</f>
        <v>0</v>
      </c>
      <c r="E458" s="85">
        <f t="shared" si="104"/>
        <v>0</v>
      </c>
      <c r="F458" s="85">
        <f t="shared" si="104"/>
        <v>0</v>
      </c>
      <c r="G458" s="34">
        <f t="shared" si="104"/>
        <v>4500</v>
      </c>
    </row>
    <row r="459" spans="1:7" ht="9.9499999999999993" customHeight="1">
      <c r="A459" s="58"/>
      <c r="B459" s="79"/>
      <c r="C459" s="65"/>
      <c r="D459" s="87"/>
      <c r="E459" s="87"/>
      <c r="F459" s="87"/>
      <c r="G459" s="40"/>
    </row>
    <row r="460" spans="1:7" ht="29.1" customHeight="1">
      <c r="A460" s="58"/>
      <c r="B460" s="79">
        <v>85</v>
      </c>
      <c r="C460" s="65" t="s">
        <v>376</v>
      </c>
      <c r="D460" s="87"/>
      <c r="E460" s="87"/>
      <c r="F460" s="87"/>
      <c r="G460" s="40"/>
    </row>
    <row r="461" spans="1:7">
      <c r="A461" s="58"/>
      <c r="B461" s="79" t="s">
        <v>290</v>
      </c>
      <c r="C461" s="65" t="s">
        <v>100</v>
      </c>
      <c r="D461" s="87">
        <v>0</v>
      </c>
      <c r="E461" s="87">
        <v>0</v>
      </c>
      <c r="F461" s="87">
        <v>0</v>
      </c>
      <c r="G461" s="94">
        <v>5000</v>
      </c>
    </row>
    <row r="462" spans="1:7" ht="29.1" customHeight="1">
      <c r="A462" s="58" t="s">
        <v>6</v>
      </c>
      <c r="B462" s="79">
        <v>85</v>
      </c>
      <c r="C462" s="65" t="s">
        <v>376</v>
      </c>
      <c r="D462" s="85">
        <f t="shared" ref="D462:G462" si="105">D461</f>
        <v>0</v>
      </c>
      <c r="E462" s="85">
        <f t="shared" si="105"/>
        <v>0</v>
      </c>
      <c r="F462" s="85">
        <f t="shared" si="105"/>
        <v>0</v>
      </c>
      <c r="G462" s="34">
        <f t="shared" si="105"/>
        <v>5000</v>
      </c>
    </row>
    <row r="463" spans="1:7" ht="9.9499999999999993" customHeight="1">
      <c r="A463" s="58"/>
      <c r="B463" s="79"/>
      <c r="C463" s="65"/>
      <c r="D463" s="87"/>
      <c r="E463" s="87"/>
      <c r="F463" s="87"/>
      <c r="G463" s="40"/>
    </row>
    <row r="464" spans="1:7" ht="29.1" customHeight="1">
      <c r="A464" s="58"/>
      <c r="B464" s="79">
        <v>86</v>
      </c>
      <c r="C464" s="65" t="s">
        <v>421</v>
      </c>
      <c r="D464" s="87"/>
      <c r="E464" s="87"/>
      <c r="F464" s="87"/>
      <c r="G464" s="40"/>
    </row>
    <row r="465" spans="1:7">
      <c r="A465" s="58"/>
      <c r="B465" s="79" t="s">
        <v>304</v>
      </c>
      <c r="C465" s="65" t="s">
        <v>100</v>
      </c>
      <c r="D465" s="87">
        <v>0</v>
      </c>
      <c r="E465" s="87">
        <v>0</v>
      </c>
      <c r="F465" s="87">
        <v>0</v>
      </c>
      <c r="G465" s="94">
        <v>5000</v>
      </c>
    </row>
    <row r="466" spans="1:7" ht="29.1" customHeight="1">
      <c r="A466" s="58" t="s">
        <v>6</v>
      </c>
      <c r="B466" s="79">
        <v>86</v>
      </c>
      <c r="C466" s="65" t="s">
        <v>421</v>
      </c>
      <c r="D466" s="85">
        <f t="shared" ref="D466:G466" si="106">D465</f>
        <v>0</v>
      </c>
      <c r="E466" s="85">
        <f t="shared" si="106"/>
        <v>0</v>
      </c>
      <c r="F466" s="85">
        <f t="shared" si="106"/>
        <v>0</v>
      </c>
      <c r="G466" s="34">
        <f t="shared" si="106"/>
        <v>5000</v>
      </c>
    </row>
    <row r="467" spans="1:7">
      <c r="A467" s="58"/>
      <c r="B467" s="79"/>
      <c r="C467" s="65"/>
      <c r="D467" s="87"/>
      <c r="E467" s="87"/>
      <c r="F467" s="87"/>
      <c r="G467" s="40"/>
    </row>
    <row r="468" spans="1:7" ht="29.1" customHeight="1">
      <c r="A468" s="58"/>
      <c r="B468" s="79">
        <v>87</v>
      </c>
      <c r="C468" s="65" t="s">
        <v>411</v>
      </c>
      <c r="D468" s="87"/>
      <c r="E468" s="87"/>
      <c r="F468" s="87"/>
      <c r="G468" s="40"/>
    </row>
    <row r="469" spans="1:7">
      <c r="A469" s="58"/>
      <c r="B469" s="79" t="s">
        <v>303</v>
      </c>
      <c r="C469" s="65" t="s">
        <v>100</v>
      </c>
      <c r="D469" s="87">
        <v>0</v>
      </c>
      <c r="E469" s="87">
        <v>0</v>
      </c>
      <c r="F469" s="87">
        <v>0</v>
      </c>
      <c r="G469" s="94">
        <v>5000</v>
      </c>
    </row>
    <row r="470" spans="1:7" ht="29.1" customHeight="1">
      <c r="A470" s="58" t="s">
        <v>6</v>
      </c>
      <c r="B470" s="79">
        <v>87</v>
      </c>
      <c r="C470" s="65" t="s">
        <v>411</v>
      </c>
      <c r="D470" s="85">
        <f t="shared" ref="D470:G470" si="107">D469</f>
        <v>0</v>
      </c>
      <c r="E470" s="85">
        <f t="shared" si="107"/>
        <v>0</v>
      </c>
      <c r="F470" s="85">
        <f t="shared" si="107"/>
        <v>0</v>
      </c>
      <c r="G470" s="34">
        <f t="shared" si="107"/>
        <v>5000</v>
      </c>
    </row>
    <row r="471" spans="1:7">
      <c r="A471" s="58"/>
      <c r="B471" s="79"/>
      <c r="C471" s="65"/>
      <c r="D471" s="87"/>
      <c r="E471" s="87"/>
      <c r="F471" s="87"/>
      <c r="G471" s="40"/>
    </row>
    <row r="472" spans="1:7" ht="15" customHeight="1">
      <c r="A472" s="58"/>
      <c r="B472" s="79">
        <v>88</v>
      </c>
      <c r="C472" s="65" t="s">
        <v>377</v>
      </c>
      <c r="D472" s="87"/>
      <c r="E472" s="87"/>
      <c r="F472" s="87"/>
      <c r="G472" s="40"/>
    </row>
    <row r="473" spans="1:7">
      <c r="A473" s="58"/>
      <c r="B473" s="79" t="s">
        <v>302</v>
      </c>
      <c r="C473" s="65" t="s">
        <v>100</v>
      </c>
      <c r="D473" s="87">
        <v>0</v>
      </c>
      <c r="E473" s="87">
        <v>0</v>
      </c>
      <c r="F473" s="87">
        <v>0</v>
      </c>
      <c r="G473" s="94">
        <v>3000</v>
      </c>
    </row>
    <row r="474" spans="1:7" ht="15" customHeight="1">
      <c r="A474" s="58" t="s">
        <v>6</v>
      </c>
      <c r="B474" s="79">
        <v>88</v>
      </c>
      <c r="C474" s="65" t="s">
        <v>377</v>
      </c>
      <c r="D474" s="85">
        <f t="shared" ref="D474:G474" si="108">D473</f>
        <v>0</v>
      </c>
      <c r="E474" s="85">
        <f t="shared" si="108"/>
        <v>0</v>
      </c>
      <c r="F474" s="85">
        <f t="shared" si="108"/>
        <v>0</v>
      </c>
      <c r="G474" s="34">
        <f t="shared" si="108"/>
        <v>3000</v>
      </c>
    </row>
    <row r="475" spans="1:7">
      <c r="A475" s="58"/>
      <c r="B475" s="79"/>
      <c r="C475" s="65"/>
      <c r="D475" s="87"/>
      <c r="E475" s="87"/>
      <c r="F475" s="87"/>
      <c r="G475" s="40"/>
    </row>
    <row r="476" spans="1:7" ht="29.1" customHeight="1">
      <c r="A476" s="58"/>
      <c r="B476" s="79">
        <v>89</v>
      </c>
      <c r="C476" s="65" t="s">
        <v>378</v>
      </c>
      <c r="D476" s="87"/>
      <c r="E476" s="87"/>
      <c r="F476" s="87"/>
      <c r="G476" s="40"/>
    </row>
    <row r="477" spans="1:7">
      <c r="A477" s="58"/>
      <c r="B477" s="79" t="s">
        <v>301</v>
      </c>
      <c r="C477" s="65" t="s">
        <v>100</v>
      </c>
      <c r="D477" s="87">
        <v>0</v>
      </c>
      <c r="E477" s="87">
        <v>0</v>
      </c>
      <c r="F477" s="87">
        <v>0</v>
      </c>
      <c r="G477" s="94">
        <v>3000</v>
      </c>
    </row>
    <row r="478" spans="1:7" ht="29.1" customHeight="1">
      <c r="A478" s="58" t="s">
        <v>6</v>
      </c>
      <c r="B478" s="79">
        <v>89</v>
      </c>
      <c r="C478" s="65" t="s">
        <v>378</v>
      </c>
      <c r="D478" s="85">
        <f t="shared" ref="D478:G478" si="109">D477</f>
        <v>0</v>
      </c>
      <c r="E478" s="85">
        <f t="shared" si="109"/>
        <v>0</v>
      </c>
      <c r="F478" s="85">
        <f t="shared" si="109"/>
        <v>0</v>
      </c>
      <c r="G478" s="34">
        <f t="shared" si="109"/>
        <v>3000</v>
      </c>
    </row>
    <row r="479" spans="1:7">
      <c r="A479" s="58"/>
      <c r="B479" s="79"/>
      <c r="C479" s="65"/>
      <c r="D479" s="87"/>
      <c r="E479" s="87"/>
      <c r="F479" s="87"/>
      <c r="G479" s="40"/>
    </row>
    <row r="480" spans="1:7" ht="15" customHeight="1">
      <c r="A480" s="58"/>
      <c r="B480" s="79">
        <v>90</v>
      </c>
      <c r="C480" s="65" t="s">
        <v>379</v>
      </c>
      <c r="D480" s="87"/>
      <c r="E480" s="87"/>
      <c r="F480" s="87"/>
      <c r="G480" s="40"/>
    </row>
    <row r="481" spans="1:7">
      <c r="A481" s="58"/>
      <c r="B481" s="79" t="s">
        <v>300</v>
      </c>
      <c r="C481" s="65" t="s">
        <v>100</v>
      </c>
      <c r="D481" s="87">
        <v>0</v>
      </c>
      <c r="E481" s="87">
        <v>0</v>
      </c>
      <c r="F481" s="87">
        <v>0</v>
      </c>
      <c r="G481" s="94">
        <v>3000</v>
      </c>
    </row>
    <row r="482" spans="1:7" ht="15" customHeight="1">
      <c r="A482" s="58" t="s">
        <v>6</v>
      </c>
      <c r="B482" s="79">
        <v>90</v>
      </c>
      <c r="C482" s="65" t="s">
        <v>379</v>
      </c>
      <c r="D482" s="85">
        <f t="shared" ref="D482:G482" si="110">D481</f>
        <v>0</v>
      </c>
      <c r="E482" s="85">
        <f t="shared" si="110"/>
        <v>0</v>
      </c>
      <c r="F482" s="85">
        <f t="shared" si="110"/>
        <v>0</v>
      </c>
      <c r="G482" s="34">
        <f t="shared" si="110"/>
        <v>3000</v>
      </c>
    </row>
    <row r="483" spans="1:7">
      <c r="A483" s="58"/>
      <c r="B483" s="79"/>
      <c r="C483" s="65"/>
      <c r="D483" s="87"/>
      <c r="E483" s="87"/>
      <c r="F483" s="87"/>
      <c r="G483" s="40"/>
    </row>
    <row r="484" spans="1:7" ht="29.1" customHeight="1">
      <c r="A484" s="58"/>
      <c r="B484" s="79">
        <v>91</v>
      </c>
      <c r="C484" s="65" t="s">
        <v>380</v>
      </c>
      <c r="D484" s="87"/>
      <c r="E484" s="87"/>
      <c r="F484" s="87"/>
      <c r="G484" s="40"/>
    </row>
    <row r="485" spans="1:7">
      <c r="A485" s="58"/>
      <c r="B485" s="79" t="s">
        <v>299</v>
      </c>
      <c r="C485" s="65" t="s">
        <v>100</v>
      </c>
      <c r="D485" s="87">
        <v>0</v>
      </c>
      <c r="E485" s="87">
        <v>0</v>
      </c>
      <c r="F485" s="87">
        <v>0</v>
      </c>
      <c r="G485" s="94">
        <v>5000</v>
      </c>
    </row>
    <row r="486" spans="1:7" ht="29.1" customHeight="1">
      <c r="A486" s="58" t="s">
        <v>6</v>
      </c>
      <c r="B486" s="79">
        <v>91</v>
      </c>
      <c r="C486" s="65" t="s">
        <v>380</v>
      </c>
      <c r="D486" s="85">
        <f t="shared" ref="D486:G486" si="111">D485</f>
        <v>0</v>
      </c>
      <c r="E486" s="85">
        <f t="shared" si="111"/>
        <v>0</v>
      </c>
      <c r="F486" s="85">
        <f t="shared" si="111"/>
        <v>0</v>
      </c>
      <c r="G486" s="34">
        <f t="shared" si="111"/>
        <v>5000</v>
      </c>
    </row>
    <row r="487" spans="1:7">
      <c r="A487" s="58"/>
      <c r="B487" s="79"/>
      <c r="C487" s="65"/>
      <c r="D487" s="87"/>
      <c r="E487" s="87"/>
      <c r="F487" s="87"/>
      <c r="G487" s="40"/>
    </row>
    <row r="488" spans="1:7" ht="38.25">
      <c r="A488" s="58"/>
      <c r="B488" s="79">
        <v>92</v>
      </c>
      <c r="C488" s="65" t="s">
        <v>410</v>
      </c>
      <c r="D488" s="87"/>
      <c r="E488" s="87"/>
      <c r="F488" s="87"/>
      <c r="G488" s="40"/>
    </row>
    <row r="489" spans="1:7" ht="15" customHeight="1">
      <c r="A489" s="58"/>
      <c r="B489" s="79" t="s">
        <v>298</v>
      </c>
      <c r="C489" s="65" t="s">
        <v>100</v>
      </c>
      <c r="D489" s="87">
        <v>0</v>
      </c>
      <c r="E489" s="87">
        <v>0</v>
      </c>
      <c r="F489" s="87">
        <v>0</v>
      </c>
      <c r="G489" s="94">
        <v>3000</v>
      </c>
    </row>
    <row r="490" spans="1:7" ht="38.25">
      <c r="A490" s="58" t="s">
        <v>6</v>
      </c>
      <c r="B490" s="79">
        <v>92</v>
      </c>
      <c r="C490" s="65" t="s">
        <v>410</v>
      </c>
      <c r="D490" s="85">
        <f t="shared" ref="D490:G490" si="112">D489</f>
        <v>0</v>
      </c>
      <c r="E490" s="85">
        <f t="shared" si="112"/>
        <v>0</v>
      </c>
      <c r="F490" s="85">
        <f t="shared" si="112"/>
        <v>0</v>
      </c>
      <c r="G490" s="34">
        <f t="shared" si="112"/>
        <v>3000</v>
      </c>
    </row>
    <row r="491" spans="1:7">
      <c r="A491" s="58"/>
      <c r="B491" s="79"/>
      <c r="C491" s="65"/>
      <c r="D491" s="87"/>
      <c r="E491" s="87"/>
      <c r="F491" s="87"/>
      <c r="G491" s="40"/>
    </row>
    <row r="492" spans="1:7" ht="25.5">
      <c r="A492" s="58"/>
      <c r="B492" s="79">
        <v>93</v>
      </c>
      <c r="C492" s="65" t="s">
        <v>412</v>
      </c>
      <c r="D492" s="87"/>
      <c r="E492" s="87"/>
      <c r="F492" s="87"/>
      <c r="G492" s="40"/>
    </row>
    <row r="493" spans="1:7">
      <c r="A493" s="97"/>
      <c r="B493" s="98" t="s">
        <v>297</v>
      </c>
      <c r="C493" s="99" t="s">
        <v>100</v>
      </c>
      <c r="D493" s="88">
        <v>0</v>
      </c>
      <c r="E493" s="88">
        <v>0</v>
      </c>
      <c r="F493" s="88">
        <v>0</v>
      </c>
      <c r="G493" s="103">
        <v>3000</v>
      </c>
    </row>
    <row r="494" spans="1:7" ht="25.5">
      <c r="A494" s="58" t="s">
        <v>6</v>
      </c>
      <c r="B494" s="79">
        <v>93</v>
      </c>
      <c r="C494" s="65" t="s">
        <v>412</v>
      </c>
      <c r="D494" s="88">
        <f t="shared" ref="D494:G494" si="113">D493</f>
        <v>0</v>
      </c>
      <c r="E494" s="88">
        <f t="shared" si="113"/>
        <v>0</v>
      </c>
      <c r="F494" s="88">
        <f t="shared" si="113"/>
        <v>0</v>
      </c>
      <c r="G494" s="38">
        <f t="shared" si="113"/>
        <v>3000</v>
      </c>
    </row>
    <row r="495" spans="1:7">
      <c r="A495" s="58"/>
      <c r="B495" s="79"/>
      <c r="C495" s="65"/>
      <c r="D495" s="87"/>
      <c r="E495" s="87"/>
      <c r="F495" s="87"/>
      <c r="G495" s="40"/>
    </row>
    <row r="496" spans="1:7" ht="25.5">
      <c r="A496" s="58"/>
      <c r="B496" s="79">
        <v>94</v>
      </c>
      <c r="C496" s="65" t="s">
        <v>413</v>
      </c>
      <c r="D496" s="87"/>
      <c r="E496" s="87"/>
      <c r="F496" s="87"/>
      <c r="G496" s="40"/>
    </row>
    <row r="497" spans="1:7">
      <c r="A497" s="58"/>
      <c r="B497" s="79" t="s">
        <v>296</v>
      </c>
      <c r="C497" s="65" t="s">
        <v>100</v>
      </c>
      <c r="D497" s="87">
        <v>0</v>
      </c>
      <c r="E497" s="87">
        <v>0</v>
      </c>
      <c r="F497" s="87">
        <v>0</v>
      </c>
      <c r="G497" s="94">
        <v>3000</v>
      </c>
    </row>
    <row r="498" spans="1:7" ht="25.5">
      <c r="A498" s="58" t="s">
        <v>6</v>
      </c>
      <c r="B498" s="79">
        <v>94</v>
      </c>
      <c r="C498" s="65" t="s">
        <v>413</v>
      </c>
      <c r="D498" s="85">
        <f t="shared" ref="D498:G498" si="114">D497</f>
        <v>0</v>
      </c>
      <c r="E498" s="85">
        <f t="shared" si="114"/>
        <v>0</v>
      </c>
      <c r="F498" s="85">
        <f t="shared" si="114"/>
        <v>0</v>
      </c>
      <c r="G498" s="34">
        <f t="shared" si="114"/>
        <v>3000</v>
      </c>
    </row>
    <row r="499" spans="1:7">
      <c r="A499" s="58"/>
      <c r="B499" s="79"/>
      <c r="C499" s="65"/>
      <c r="D499" s="87"/>
      <c r="E499" s="87"/>
      <c r="F499" s="87"/>
      <c r="G499" s="40"/>
    </row>
    <row r="500" spans="1:7" ht="30" customHeight="1">
      <c r="A500" s="58"/>
      <c r="B500" s="79">
        <v>95</v>
      </c>
      <c r="C500" s="65" t="s">
        <v>402</v>
      </c>
      <c r="D500" s="87"/>
      <c r="E500" s="87"/>
      <c r="F500" s="87"/>
      <c r="G500" s="40"/>
    </row>
    <row r="501" spans="1:7">
      <c r="A501" s="58"/>
      <c r="B501" s="79" t="s">
        <v>295</v>
      </c>
      <c r="C501" s="65" t="s">
        <v>100</v>
      </c>
      <c r="D501" s="87">
        <v>0</v>
      </c>
      <c r="E501" s="87">
        <v>0</v>
      </c>
      <c r="F501" s="87">
        <v>0</v>
      </c>
      <c r="G501" s="94">
        <v>20000</v>
      </c>
    </row>
    <row r="502" spans="1:7" ht="30.75" customHeight="1">
      <c r="A502" s="58" t="s">
        <v>6</v>
      </c>
      <c r="B502" s="79">
        <v>95</v>
      </c>
      <c r="C502" s="65" t="s">
        <v>402</v>
      </c>
      <c r="D502" s="85">
        <f t="shared" ref="D502:G502" si="115">D501</f>
        <v>0</v>
      </c>
      <c r="E502" s="85">
        <f t="shared" si="115"/>
        <v>0</v>
      </c>
      <c r="F502" s="85">
        <f t="shared" si="115"/>
        <v>0</v>
      </c>
      <c r="G502" s="34">
        <f t="shared" si="115"/>
        <v>20000</v>
      </c>
    </row>
    <row r="503" spans="1:7">
      <c r="A503" s="58"/>
      <c r="B503" s="79"/>
      <c r="C503" s="65"/>
      <c r="D503" s="87"/>
      <c r="E503" s="87"/>
      <c r="F503" s="87"/>
      <c r="G503" s="40"/>
    </row>
    <row r="504" spans="1:7">
      <c r="A504" s="58"/>
      <c r="B504" s="79">
        <v>96</v>
      </c>
      <c r="C504" s="65" t="s">
        <v>381</v>
      </c>
      <c r="D504" s="87"/>
      <c r="E504" s="87"/>
      <c r="F504" s="87"/>
      <c r="G504" s="40"/>
    </row>
    <row r="505" spans="1:7">
      <c r="A505" s="58"/>
      <c r="B505" s="79" t="s">
        <v>294</v>
      </c>
      <c r="C505" s="65" t="s">
        <v>100</v>
      </c>
      <c r="D505" s="87">
        <v>0</v>
      </c>
      <c r="E505" s="87">
        <v>0</v>
      </c>
      <c r="F505" s="87">
        <v>0</v>
      </c>
      <c r="G505" s="94">
        <v>10000</v>
      </c>
    </row>
    <row r="506" spans="1:7">
      <c r="A506" s="58" t="s">
        <v>6</v>
      </c>
      <c r="B506" s="79">
        <v>96</v>
      </c>
      <c r="C506" s="65" t="s">
        <v>381</v>
      </c>
      <c r="D506" s="85">
        <f t="shared" ref="D506:G506" si="116">D505</f>
        <v>0</v>
      </c>
      <c r="E506" s="85">
        <f t="shared" si="116"/>
        <v>0</v>
      </c>
      <c r="F506" s="85">
        <f t="shared" si="116"/>
        <v>0</v>
      </c>
      <c r="G506" s="34">
        <f t="shared" si="116"/>
        <v>10000</v>
      </c>
    </row>
    <row r="507" spans="1:7">
      <c r="A507" s="58"/>
      <c r="B507" s="79"/>
      <c r="C507" s="65"/>
      <c r="D507" s="87"/>
      <c r="E507" s="87"/>
      <c r="F507" s="87"/>
      <c r="G507" s="40"/>
    </row>
    <row r="508" spans="1:7">
      <c r="A508" s="58"/>
      <c r="B508" s="79">
        <v>97</v>
      </c>
      <c r="C508" s="65" t="s">
        <v>382</v>
      </c>
      <c r="D508" s="87"/>
      <c r="E508" s="87"/>
      <c r="F508" s="87"/>
      <c r="G508" s="40"/>
    </row>
    <row r="509" spans="1:7">
      <c r="A509" s="58"/>
      <c r="B509" s="79" t="s">
        <v>293</v>
      </c>
      <c r="C509" s="65" t="s">
        <v>100</v>
      </c>
      <c r="D509" s="87">
        <v>0</v>
      </c>
      <c r="E509" s="87">
        <v>0</v>
      </c>
      <c r="F509" s="87">
        <v>0</v>
      </c>
      <c r="G509" s="94">
        <v>9800</v>
      </c>
    </row>
    <row r="510" spans="1:7">
      <c r="A510" s="58" t="s">
        <v>6</v>
      </c>
      <c r="B510" s="79">
        <v>97</v>
      </c>
      <c r="C510" s="65" t="s">
        <v>382</v>
      </c>
      <c r="D510" s="85">
        <f t="shared" ref="D510:G510" si="117">D509</f>
        <v>0</v>
      </c>
      <c r="E510" s="85">
        <f t="shared" si="117"/>
        <v>0</v>
      </c>
      <c r="F510" s="85">
        <f t="shared" si="117"/>
        <v>0</v>
      </c>
      <c r="G510" s="34">
        <f t="shared" si="117"/>
        <v>9800</v>
      </c>
    </row>
    <row r="511" spans="1:7">
      <c r="A511" s="58"/>
      <c r="B511" s="79"/>
      <c r="C511" s="65"/>
      <c r="D511" s="87"/>
      <c r="E511" s="87"/>
      <c r="F511" s="87"/>
      <c r="G511" s="40"/>
    </row>
    <row r="512" spans="1:7" ht="17.25" customHeight="1">
      <c r="A512" s="58"/>
      <c r="B512" s="79">
        <v>98</v>
      </c>
      <c r="C512" s="65" t="s">
        <v>383</v>
      </c>
      <c r="D512" s="87"/>
      <c r="E512" s="87"/>
      <c r="F512" s="87"/>
      <c r="G512" s="40"/>
    </row>
    <row r="513" spans="1:7">
      <c r="A513" s="58"/>
      <c r="B513" s="79" t="s">
        <v>292</v>
      </c>
      <c r="C513" s="65" t="s">
        <v>100</v>
      </c>
      <c r="D513" s="87">
        <v>0</v>
      </c>
      <c r="E513" s="87">
        <v>0</v>
      </c>
      <c r="F513" s="87">
        <v>0</v>
      </c>
      <c r="G513" s="94">
        <v>20000</v>
      </c>
    </row>
    <row r="514" spans="1:7" ht="18.75" customHeight="1">
      <c r="A514" s="58" t="s">
        <v>6</v>
      </c>
      <c r="B514" s="79">
        <v>98</v>
      </c>
      <c r="C514" s="65" t="s">
        <v>383</v>
      </c>
      <c r="D514" s="85">
        <f t="shared" ref="D514:G514" si="118">D513</f>
        <v>0</v>
      </c>
      <c r="E514" s="85">
        <f t="shared" si="118"/>
        <v>0</v>
      </c>
      <c r="F514" s="85">
        <f t="shared" si="118"/>
        <v>0</v>
      </c>
      <c r="G514" s="34">
        <f t="shared" si="118"/>
        <v>20000</v>
      </c>
    </row>
    <row r="515" spans="1:7">
      <c r="A515" s="58"/>
      <c r="B515" s="79"/>
      <c r="C515" s="65"/>
      <c r="D515" s="87"/>
      <c r="E515" s="87"/>
      <c r="F515" s="87"/>
      <c r="G515" s="40"/>
    </row>
    <row r="516" spans="1:7">
      <c r="A516" s="58"/>
      <c r="B516" s="79">
        <v>99</v>
      </c>
      <c r="C516" s="65" t="s">
        <v>384</v>
      </c>
      <c r="D516" s="87"/>
      <c r="E516" s="87"/>
      <c r="F516" s="87"/>
      <c r="G516" s="40"/>
    </row>
    <row r="517" spans="1:7">
      <c r="A517" s="58"/>
      <c r="B517" s="79" t="s">
        <v>291</v>
      </c>
      <c r="C517" s="65" t="s">
        <v>100</v>
      </c>
      <c r="D517" s="87">
        <v>0</v>
      </c>
      <c r="E517" s="87">
        <v>0</v>
      </c>
      <c r="F517" s="87">
        <v>0</v>
      </c>
      <c r="G517" s="94">
        <v>10000</v>
      </c>
    </row>
    <row r="518" spans="1:7">
      <c r="A518" s="58" t="s">
        <v>6</v>
      </c>
      <c r="B518" s="79">
        <v>99</v>
      </c>
      <c r="C518" s="65" t="s">
        <v>384</v>
      </c>
      <c r="D518" s="85">
        <f t="shared" ref="D518:G518" si="119">D517</f>
        <v>0</v>
      </c>
      <c r="E518" s="85">
        <f t="shared" si="119"/>
        <v>0</v>
      </c>
      <c r="F518" s="85">
        <f t="shared" si="119"/>
        <v>0</v>
      </c>
      <c r="G518" s="34">
        <f t="shared" si="119"/>
        <v>10000</v>
      </c>
    </row>
    <row r="519" spans="1:7">
      <c r="A519" s="58" t="s">
        <v>6</v>
      </c>
      <c r="B519" s="62">
        <v>48</v>
      </c>
      <c r="C519" s="60" t="s">
        <v>58</v>
      </c>
      <c r="D519" s="34">
        <f t="shared" ref="D519" si="120">D382+D386+D390+D394+D398+D402+D406+D410+D414+D418+D422+D426+D430+D434+D438+D442+D446+D450+D454+D458+D462+D466+D470+D474+D478+D482+D486+B53596+D490+D494+D498+D502+D506+D510+D514+D518+D378+D374</f>
        <v>74466</v>
      </c>
      <c r="E519" s="34">
        <f>E382+E386+E390+E394+E398+E402+E406+E410+E414+E418+E422+E426+E430+E434+E438+E442+E446+E450+E454+E458+E462+E466+E470+E474+E478+E482+E486+D53596+E490+E494+E498+E502+E506+E510+E514+E518+E378+E374</f>
        <v>105000</v>
      </c>
      <c r="F519" s="34">
        <f>F382+F386+F390+F394+F398+F402+F406+F410+F414+F418+F422+F426+F430+F434+F438+F442+F446+F450+F454+F458+F462+F466+F470+F474+F478+F482+F486+E53596+F490+F494+F498+F502+F506+F510+F514+F518+F378+F374</f>
        <v>84000</v>
      </c>
      <c r="G519" s="34">
        <f>G382+G386+G390+G394+G398+G402+G406+G410+G414+G418+G422+G426+G430+G434+G438+G442+G446+G450+G454+G458+G462+G466+G470+G474+G478+G482+G486+F53596+G490+G494+G498+G502+G506+G510+G514+G518+G378+G374</f>
        <v>244600</v>
      </c>
    </row>
    <row r="520" spans="1:7" ht="12" customHeight="1">
      <c r="A520" s="58"/>
      <c r="B520" s="62"/>
      <c r="C520" s="60"/>
      <c r="D520" s="121"/>
      <c r="E520" s="87"/>
      <c r="F520" s="87"/>
      <c r="G520" s="87"/>
    </row>
    <row r="521" spans="1:7">
      <c r="A521" s="58"/>
      <c r="B521" s="62">
        <v>49</v>
      </c>
      <c r="C521" s="60" t="s">
        <v>60</v>
      </c>
      <c r="D521" s="131"/>
      <c r="E521" s="93"/>
      <c r="F521" s="93"/>
      <c r="G521" s="93"/>
    </row>
    <row r="522" spans="1:7">
      <c r="A522" s="58"/>
      <c r="B522" s="79">
        <v>60</v>
      </c>
      <c r="C522" s="65" t="s">
        <v>385</v>
      </c>
      <c r="D522" s="2"/>
      <c r="E522" s="2"/>
      <c r="F522" s="2"/>
      <c r="G522" s="2"/>
    </row>
    <row r="523" spans="1:7">
      <c r="A523" s="58"/>
      <c r="B523" s="79" t="s">
        <v>128</v>
      </c>
      <c r="C523" s="65" t="s">
        <v>100</v>
      </c>
      <c r="D523" s="84">
        <v>0</v>
      </c>
      <c r="E523" s="94">
        <v>10200</v>
      </c>
      <c r="F523" s="94">
        <v>10200</v>
      </c>
      <c r="G523" s="86">
        <v>0</v>
      </c>
    </row>
    <row r="524" spans="1:7">
      <c r="A524" s="58" t="s">
        <v>6</v>
      </c>
      <c r="B524" s="79">
        <v>60</v>
      </c>
      <c r="C524" s="65" t="s">
        <v>385</v>
      </c>
      <c r="D524" s="85">
        <f t="shared" ref="D524:G524" si="121">D523</f>
        <v>0</v>
      </c>
      <c r="E524" s="34">
        <f t="shared" si="121"/>
        <v>10200</v>
      </c>
      <c r="F524" s="34">
        <f t="shared" si="121"/>
        <v>10200</v>
      </c>
      <c r="G524" s="85">
        <f t="shared" si="121"/>
        <v>0</v>
      </c>
    </row>
    <row r="525" spans="1:7" ht="12" customHeight="1">
      <c r="A525" s="58"/>
      <c r="B525" s="79"/>
      <c r="C525" s="65"/>
      <c r="D525" s="84"/>
      <c r="E525" s="94"/>
      <c r="F525" s="94"/>
      <c r="G525" s="86"/>
    </row>
    <row r="526" spans="1:7" ht="27.95" customHeight="1">
      <c r="A526" s="58"/>
      <c r="B526" s="79">
        <v>61</v>
      </c>
      <c r="C526" s="65" t="s">
        <v>151</v>
      </c>
      <c r="D526" s="2"/>
      <c r="E526" s="2"/>
      <c r="F526" s="2"/>
      <c r="G526" s="2"/>
    </row>
    <row r="527" spans="1:7">
      <c r="A527" s="58"/>
      <c r="B527" s="79" t="s">
        <v>139</v>
      </c>
      <c r="C527" s="65" t="s">
        <v>100</v>
      </c>
      <c r="D527" s="33">
        <v>9557</v>
      </c>
      <c r="E527" s="86">
        <v>0</v>
      </c>
      <c r="F527" s="86">
        <v>0</v>
      </c>
      <c r="G527" s="86">
        <v>0</v>
      </c>
    </row>
    <row r="528" spans="1:7" ht="27.95" customHeight="1">
      <c r="A528" s="58" t="s">
        <v>6</v>
      </c>
      <c r="B528" s="79">
        <v>61</v>
      </c>
      <c r="C528" s="65" t="s">
        <v>151</v>
      </c>
      <c r="D528" s="34">
        <f t="shared" ref="D528:G528" si="122">D527</f>
        <v>9557</v>
      </c>
      <c r="E528" s="85">
        <f t="shared" si="122"/>
        <v>0</v>
      </c>
      <c r="F528" s="85">
        <f t="shared" si="122"/>
        <v>0</v>
      </c>
      <c r="G528" s="85">
        <f t="shared" si="122"/>
        <v>0</v>
      </c>
    </row>
    <row r="529" spans="1:7" ht="12" customHeight="1">
      <c r="A529" s="58"/>
      <c r="B529" s="79"/>
      <c r="C529" s="65"/>
      <c r="D529" s="84"/>
      <c r="E529" s="94"/>
      <c r="F529" s="94"/>
      <c r="G529" s="86"/>
    </row>
    <row r="530" spans="1:7" ht="27.95" customHeight="1">
      <c r="A530" s="58"/>
      <c r="B530" s="79">
        <v>62</v>
      </c>
      <c r="C530" s="65" t="s">
        <v>140</v>
      </c>
      <c r="D530" s="2"/>
      <c r="E530" s="2"/>
      <c r="F530" s="2"/>
      <c r="G530" s="2"/>
    </row>
    <row r="531" spans="1:7">
      <c r="A531" s="58"/>
      <c r="B531" s="79" t="s">
        <v>141</v>
      </c>
      <c r="C531" s="65" t="s">
        <v>100</v>
      </c>
      <c r="D531" s="33">
        <v>9906</v>
      </c>
      <c r="E531" s="86">
        <v>0</v>
      </c>
      <c r="F531" s="86">
        <v>0</v>
      </c>
      <c r="G531" s="86">
        <v>0</v>
      </c>
    </row>
    <row r="532" spans="1:7" ht="27.95" customHeight="1">
      <c r="A532" s="97" t="s">
        <v>6</v>
      </c>
      <c r="B532" s="98">
        <v>62</v>
      </c>
      <c r="C532" s="99" t="s">
        <v>140</v>
      </c>
      <c r="D532" s="34">
        <f t="shared" ref="D532:G532" si="123">D531</f>
        <v>9906</v>
      </c>
      <c r="E532" s="85">
        <f t="shared" si="123"/>
        <v>0</v>
      </c>
      <c r="F532" s="85">
        <f t="shared" si="123"/>
        <v>0</v>
      </c>
      <c r="G532" s="85">
        <f t="shared" si="123"/>
        <v>0</v>
      </c>
    </row>
    <row r="533" spans="1:7" ht="12" customHeight="1">
      <c r="A533" s="58"/>
      <c r="B533" s="79"/>
      <c r="C533" s="65"/>
      <c r="D533" s="87"/>
      <c r="E533" s="87"/>
      <c r="F533" s="87"/>
      <c r="G533" s="87"/>
    </row>
    <row r="534" spans="1:7" ht="39.75" customHeight="1">
      <c r="A534" s="102"/>
      <c r="B534" s="79">
        <v>64</v>
      </c>
      <c r="C534" s="65" t="s">
        <v>166</v>
      </c>
      <c r="D534" s="87"/>
      <c r="E534" s="87"/>
      <c r="F534" s="87"/>
      <c r="G534" s="40"/>
    </row>
    <row r="535" spans="1:7">
      <c r="A535" s="102"/>
      <c r="B535" s="79" t="s">
        <v>167</v>
      </c>
      <c r="C535" s="65" t="s">
        <v>100</v>
      </c>
      <c r="D535" s="40">
        <v>9788</v>
      </c>
      <c r="E535" s="87">
        <v>0</v>
      </c>
      <c r="F535" s="87">
        <v>0</v>
      </c>
      <c r="G535" s="94">
        <v>5100</v>
      </c>
    </row>
    <row r="536" spans="1:7" ht="39.75" customHeight="1">
      <c r="A536" s="102" t="s">
        <v>6</v>
      </c>
      <c r="B536" s="79">
        <v>64</v>
      </c>
      <c r="C536" s="65" t="s">
        <v>166</v>
      </c>
      <c r="D536" s="34">
        <f t="shared" ref="D536:G536" si="124">D535</f>
        <v>9788</v>
      </c>
      <c r="E536" s="85">
        <f t="shared" si="124"/>
        <v>0</v>
      </c>
      <c r="F536" s="85">
        <f t="shared" si="124"/>
        <v>0</v>
      </c>
      <c r="G536" s="34">
        <f t="shared" si="124"/>
        <v>5100</v>
      </c>
    </row>
    <row r="537" spans="1:7" ht="12.75" customHeight="1">
      <c r="A537" s="58"/>
      <c r="B537" s="79"/>
      <c r="C537" s="65"/>
      <c r="D537" s="87"/>
      <c r="E537" s="87"/>
      <c r="F537" s="87"/>
      <c r="G537" s="87"/>
    </row>
    <row r="538" spans="1:7" ht="28.5" customHeight="1">
      <c r="A538" s="58"/>
      <c r="B538" s="79">
        <v>65</v>
      </c>
      <c r="C538" s="65" t="s">
        <v>193</v>
      </c>
      <c r="D538" s="2"/>
      <c r="E538" s="2"/>
      <c r="F538" s="2"/>
      <c r="G538" s="2"/>
    </row>
    <row r="539" spans="1:7">
      <c r="A539" s="58"/>
      <c r="B539" s="79" t="s">
        <v>192</v>
      </c>
      <c r="C539" s="65" t="s">
        <v>100</v>
      </c>
      <c r="D539" s="33">
        <v>4996</v>
      </c>
      <c r="E539" s="86">
        <v>0</v>
      </c>
      <c r="F539" s="86">
        <v>0</v>
      </c>
      <c r="G539" s="86">
        <v>0</v>
      </c>
    </row>
    <row r="540" spans="1:7" ht="29.1" customHeight="1">
      <c r="A540" s="58" t="s">
        <v>6</v>
      </c>
      <c r="B540" s="79">
        <v>65</v>
      </c>
      <c r="C540" s="65" t="s">
        <v>193</v>
      </c>
      <c r="D540" s="34">
        <f t="shared" ref="D540:G540" si="125">D539</f>
        <v>4996</v>
      </c>
      <c r="E540" s="85">
        <f t="shared" si="125"/>
        <v>0</v>
      </c>
      <c r="F540" s="85">
        <f t="shared" si="125"/>
        <v>0</v>
      </c>
      <c r="G540" s="85">
        <f t="shared" si="125"/>
        <v>0</v>
      </c>
    </row>
    <row r="541" spans="1:7" ht="12" customHeight="1">
      <c r="A541" s="58"/>
      <c r="B541" s="79"/>
      <c r="C541" s="65"/>
      <c r="D541" s="95"/>
      <c r="E541" s="95"/>
      <c r="F541" s="95"/>
      <c r="G541" s="101"/>
    </row>
    <row r="542" spans="1:7" ht="28.5" customHeight="1">
      <c r="A542" s="58"/>
      <c r="B542" s="79">
        <v>66</v>
      </c>
      <c r="C542" s="65" t="s">
        <v>224</v>
      </c>
      <c r="D542" s="2"/>
      <c r="E542" s="2"/>
      <c r="F542" s="2"/>
      <c r="G542" s="2"/>
    </row>
    <row r="543" spans="1:7">
      <c r="A543" s="58"/>
      <c r="B543" s="79" t="s">
        <v>225</v>
      </c>
      <c r="C543" s="65" t="s">
        <v>100</v>
      </c>
      <c r="D543" s="84">
        <v>0</v>
      </c>
      <c r="E543" s="94">
        <v>10000</v>
      </c>
      <c r="F543" s="94">
        <v>10000</v>
      </c>
      <c r="G543" s="86">
        <v>0</v>
      </c>
    </row>
    <row r="544" spans="1:7" ht="28.5" customHeight="1">
      <c r="A544" s="58" t="s">
        <v>6</v>
      </c>
      <c r="B544" s="79">
        <v>66</v>
      </c>
      <c r="C544" s="65" t="s">
        <v>224</v>
      </c>
      <c r="D544" s="85">
        <f t="shared" ref="D544:G544" si="126">D543</f>
        <v>0</v>
      </c>
      <c r="E544" s="34">
        <f t="shared" si="126"/>
        <v>10000</v>
      </c>
      <c r="F544" s="34">
        <f t="shared" si="126"/>
        <v>10000</v>
      </c>
      <c r="G544" s="85">
        <f t="shared" si="126"/>
        <v>0</v>
      </c>
    </row>
    <row r="545" spans="1:7" ht="12" customHeight="1">
      <c r="A545" s="58"/>
      <c r="B545" s="79"/>
      <c r="C545" s="65"/>
      <c r="D545" s="87"/>
      <c r="E545" s="87"/>
      <c r="F545" s="87"/>
      <c r="G545" s="40"/>
    </row>
    <row r="546" spans="1:7" ht="27.75" customHeight="1">
      <c r="A546" s="58"/>
      <c r="B546" s="79">
        <v>67</v>
      </c>
      <c r="C546" s="65" t="s">
        <v>228</v>
      </c>
      <c r="D546" s="2"/>
      <c r="E546" s="2"/>
      <c r="F546" s="2"/>
      <c r="G546" s="2"/>
    </row>
    <row r="547" spans="1:7">
      <c r="A547" s="58"/>
      <c r="B547" s="79" t="s">
        <v>229</v>
      </c>
      <c r="C547" s="65" t="s">
        <v>100</v>
      </c>
      <c r="D547" s="84">
        <v>0</v>
      </c>
      <c r="E547" s="94">
        <v>5000</v>
      </c>
      <c r="F547" s="94">
        <f>5000-2000</f>
        <v>3000</v>
      </c>
      <c r="G547" s="86">
        <v>0</v>
      </c>
    </row>
    <row r="548" spans="1:7" ht="27.75" customHeight="1">
      <c r="A548" s="58" t="s">
        <v>6</v>
      </c>
      <c r="B548" s="79">
        <v>67</v>
      </c>
      <c r="C548" s="65" t="s">
        <v>228</v>
      </c>
      <c r="D548" s="85">
        <f t="shared" ref="D548:G548" si="127">D547</f>
        <v>0</v>
      </c>
      <c r="E548" s="34">
        <f t="shared" si="127"/>
        <v>5000</v>
      </c>
      <c r="F548" s="34">
        <f t="shared" si="127"/>
        <v>3000</v>
      </c>
      <c r="G548" s="85">
        <f t="shared" si="127"/>
        <v>0</v>
      </c>
    </row>
    <row r="549" spans="1:7" ht="11.25" customHeight="1">
      <c r="A549" s="58"/>
      <c r="B549" s="79"/>
      <c r="C549" s="65"/>
      <c r="D549" s="87"/>
      <c r="E549" s="87"/>
      <c r="F549" s="87"/>
      <c r="G549" s="40"/>
    </row>
    <row r="550" spans="1:7" ht="27.95" customHeight="1">
      <c r="A550" s="58"/>
      <c r="B550" s="79">
        <v>68</v>
      </c>
      <c r="C550" s="65" t="s">
        <v>234</v>
      </c>
      <c r="D550" s="2"/>
      <c r="E550" s="2"/>
      <c r="F550" s="2"/>
      <c r="G550" s="2"/>
    </row>
    <row r="551" spans="1:7">
      <c r="A551" s="58"/>
      <c r="B551" s="79" t="s">
        <v>235</v>
      </c>
      <c r="C551" s="65" t="s">
        <v>100</v>
      </c>
      <c r="D551" s="84">
        <v>0</v>
      </c>
      <c r="E551" s="94">
        <v>10000</v>
      </c>
      <c r="F551" s="94">
        <v>10000</v>
      </c>
      <c r="G551" s="94">
        <v>10000</v>
      </c>
    </row>
    <row r="552" spans="1:7" ht="27.95" customHeight="1">
      <c r="A552" s="58" t="s">
        <v>6</v>
      </c>
      <c r="B552" s="79">
        <v>68</v>
      </c>
      <c r="C552" s="65" t="s">
        <v>234</v>
      </c>
      <c r="D552" s="85">
        <f t="shared" ref="D552:G552" si="128">D551</f>
        <v>0</v>
      </c>
      <c r="E552" s="34">
        <f t="shared" si="128"/>
        <v>10000</v>
      </c>
      <c r="F552" s="34">
        <f t="shared" si="128"/>
        <v>10000</v>
      </c>
      <c r="G552" s="34">
        <f t="shared" si="128"/>
        <v>10000</v>
      </c>
    </row>
    <row r="553" spans="1:7" ht="12" customHeight="1">
      <c r="A553" s="58"/>
      <c r="B553" s="79"/>
      <c r="C553" s="65"/>
      <c r="D553" s="87"/>
      <c r="E553" s="87"/>
      <c r="F553" s="87"/>
      <c r="G553" s="40"/>
    </row>
    <row r="554" spans="1:7" ht="27.95" customHeight="1">
      <c r="A554" s="58"/>
      <c r="B554" s="79">
        <v>69</v>
      </c>
      <c r="C554" s="65" t="s">
        <v>240</v>
      </c>
      <c r="D554" s="2"/>
      <c r="E554" s="2"/>
      <c r="F554" s="2"/>
      <c r="G554" s="2"/>
    </row>
    <row r="555" spans="1:7">
      <c r="A555" s="58"/>
      <c r="B555" s="79" t="s">
        <v>241</v>
      </c>
      <c r="C555" s="65" t="s">
        <v>100</v>
      </c>
      <c r="D555" s="88">
        <v>0</v>
      </c>
      <c r="E555" s="103">
        <v>2000</v>
      </c>
      <c r="F555" s="103">
        <v>2000</v>
      </c>
      <c r="G555" s="96">
        <v>0</v>
      </c>
    </row>
    <row r="556" spans="1:7" ht="27.95" customHeight="1">
      <c r="A556" s="58" t="s">
        <v>6</v>
      </c>
      <c r="B556" s="79">
        <v>69</v>
      </c>
      <c r="C556" s="65" t="s">
        <v>240</v>
      </c>
      <c r="D556" s="88">
        <f t="shared" ref="D556:G556" si="129">D555</f>
        <v>0</v>
      </c>
      <c r="E556" s="38">
        <f t="shared" si="129"/>
        <v>2000</v>
      </c>
      <c r="F556" s="38">
        <f t="shared" si="129"/>
        <v>2000</v>
      </c>
      <c r="G556" s="88">
        <f t="shared" si="129"/>
        <v>0</v>
      </c>
    </row>
    <row r="557" spans="1:7" ht="12" customHeight="1">
      <c r="A557" s="58"/>
      <c r="B557" s="79"/>
      <c r="C557" s="65"/>
      <c r="D557" s="87"/>
      <c r="E557" s="87"/>
      <c r="F557" s="87"/>
      <c r="G557" s="40"/>
    </row>
    <row r="558" spans="1:7" ht="27.95" customHeight="1">
      <c r="A558" s="58"/>
      <c r="B558" s="79">
        <v>70</v>
      </c>
      <c r="C558" s="65" t="s">
        <v>242</v>
      </c>
      <c r="D558" s="2"/>
      <c r="E558" s="2"/>
      <c r="F558" s="2"/>
      <c r="G558" s="2"/>
    </row>
    <row r="559" spans="1:7">
      <c r="A559" s="58"/>
      <c r="B559" s="79" t="s">
        <v>243</v>
      </c>
      <c r="C559" s="65" t="s">
        <v>100</v>
      </c>
      <c r="D559" s="88">
        <v>0</v>
      </c>
      <c r="E559" s="103">
        <v>5000</v>
      </c>
      <c r="F559" s="103">
        <f>5000-4000</f>
        <v>1000</v>
      </c>
      <c r="G559" s="96">
        <v>0</v>
      </c>
    </row>
    <row r="560" spans="1:7" ht="27.95" customHeight="1">
      <c r="A560" s="58" t="s">
        <v>6</v>
      </c>
      <c r="B560" s="79">
        <v>70</v>
      </c>
      <c r="C560" s="65" t="s">
        <v>242</v>
      </c>
      <c r="D560" s="88">
        <f t="shared" ref="D560:G560" si="130">D559</f>
        <v>0</v>
      </c>
      <c r="E560" s="38">
        <f t="shared" si="130"/>
        <v>5000</v>
      </c>
      <c r="F560" s="38">
        <f t="shared" si="130"/>
        <v>1000</v>
      </c>
      <c r="G560" s="88">
        <f t="shared" si="130"/>
        <v>0</v>
      </c>
    </row>
    <row r="561" spans="1:7" ht="12.75" customHeight="1">
      <c r="A561" s="58"/>
      <c r="B561" s="79"/>
      <c r="C561" s="65"/>
      <c r="D561" s="87"/>
      <c r="E561" s="87"/>
      <c r="F561" s="87"/>
      <c r="G561" s="40"/>
    </row>
    <row r="562" spans="1:7" ht="27.95" customHeight="1">
      <c r="A562" s="58"/>
      <c r="B562" s="79">
        <v>71</v>
      </c>
      <c r="C562" s="65" t="s">
        <v>244</v>
      </c>
      <c r="D562" s="1"/>
      <c r="E562" s="1"/>
      <c r="F562" s="1"/>
      <c r="G562" s="1"/>
    </row>
    <row r="563" spans="1:7">
      <c r="A563" s="58"/>
      <c r="B563" s="79" t="s">
        <v>245</v>
      </c>
      <c r="C563" s="65" t="s">
        <v>100</v>
      </c>
      <c r="D563" s="84">
        <v>0</v>
      </c>
      <c r="E563" s="94">
        <v>5000</v>
      </c>
      <c r="F563" s="94">
        <f>5000-2500</f>
        <v>2500</v>
      </c>
      <c r="G563" s="86">
        <v>0</v>
      </c>
    </row>
    <row r="564" spans="1:7" ht="27.95" customHeight="1">
      <c r="A564" s="97" t="s">
        <v>6</v>
      </c>
      <c r="B564" s="98">
        <v>71</v>
      </c>
      <c r="C564" s="99" t="s">
        <v>244</v>
      </c>
      <c r="D564" s="85">
        <f t="shared" ref="D564:G564" si="131">D563</f>
        <v>0</v>
      </c>
      <c r="E564" s="34">
        <f t="shared" si="131"/>
        <v>5000</v>
      </c>
      <c r="F564" s="34">
        <f t="shared" si="131"/>
        <v>2500</v>
      </c>
      <c r="G564" s="85">
        <f t="shared" si="131"/>
        <v>0</v>
      </c>
    </row>
    <row r="565" spans="1:7">
      <c r="A565" s="58"/>
      <c r="B565" s="79"/>
      <c r="C565" s="65"/>
      <c r="D565" s="95"/>
      <c r="E565" s="95"/>
      <c r="F565" s="95"/>
      <c r="G565" s="101"/>
    </row>
    <row r="566" spans="1:7" ht="25.5">
      <c r="A566" s="58"/>
      <c r="B566" s="79">
        <v>72</v>
      </c>
      <c r="C566" s="65" t="s">
        <v>267</v>
      </c>
      <c r="D566" s="87"/>
      <c r="E566" s="87"/>
      <c r="F566" s="87"/>
      <c r="G566" s="40"/>
    </row>
    <row r="567" spans="1:7">
      <c r="A567" s="58"/>
      <c r="B567" s="79" t="s">
        <v>273</v>
      </c>
      <c r="C567" s="65" t="s">
        <v>100</v>
      </c>
      <c r="D567" s="87">
        <v>0</v>
      </c>
      <c r="E567" s="87">
        <v>0</v>
      </c>
      <c r="F567" s="87">
        <v>0</v>
      </c>
      <c r="G567" s="94">
        <v>9000</v>
      </c>
    </row>
    <row r="568" spans="1:7" ht="25.5">
      <c r="A568" s="58" t="s">
        <v>6</v>
      </c>
      <c r="B568" s="79">
        <v>72</v>
      </c>
      <c r="C568" s="65" t="s">
        <v>267</v>
      </c>
      <c r="D568" s="85">
        <f t="shared" ref="D568:G568" si="132">D567</f>
        <v>0</v>
      </c>
      <c r="E568" s="85">
        <f t="shared" si="132"/>
        <v>0</v>
      </c>
      <c r="F568" s="85">
        <f t="shared" si="132"/>
        <v>0</v>
      </c>
      <c r="G568" s="34">
        <f t="shared" si="132"/>
        <v>9000</v>
      </c>
    </row>
    <row r="569" spans="1:7">
      <c r="A569" s="58"/>
      <c r="B569" s="79"/>
      <c r="C569" s="65"/>
      <c r="D569" s="87"/>
      <c r="E569" s="87"/>
      <c r="F569" s="87"/>
      <c r="G569" s="40"/>
    </row>
    <row r="570" spans="1:7" ht="25.5">
      <c r="A570" s="58"/>
      <c r="B570" s="79">
        <v>73</v>
      </c>
      <c r="C570" s="65" t="s">
        <v>271</v>
      </c>
      <c r="D570" s="87"/>
      <c r="E570" s="87"/>
      <c r="F570" s="87"/>
      <c r="G570" s="40"/>
    </row>
    <row r="571" spans="1:7">
      <c r="A571" s="58"/>
      <c r="B571" s="79" t="s">
        <v>274</v>
      </c>
      <c r="C571" s="65" t="s">
        <v>100</v>
      </c>
      <c r="D571" s="87">
        <v>0</v>
      </c>
      <c r="E571" s="87">
        <v>0</v>
      </c>
      <c r="F571" s="87">
        <v>0</v>
      </c>
      <c r="G571" s="94">
        <v>8000</v>
      </c>
    </row>
    <row r="572" spans="1:7" ht="25.5">
      <c r="A572" s="58" t="s">
        <v>6</v>
      </c>
      <c r="B572" s="79">
        <v>73</v>
      </c>
      <c r="C572" s="65" t="s">
        <v>271</v>
      </c>
      <c r="D572" s="85">
        <f t="shared" ref="D572:G572" si="133">D571</f>
        <v>0</v>
      </c>
      <c r="E572" s="85">
        <f t="shared" si="133"/>
        <v>0</v>
      </c>
      <c r="F572" s="85">
        <f t="shared" si="133"/>
        <v>0</v>
      </c>
      <c r="G572" s="34">
        <f t="shared" si="133"/>
        <v>8000</v>
      </c>
    </row>
    <row r="573" spans="1:7">
      <c r="A573" s="58"/>
      <c r="B573" s="79"/>
      <c r="C573" s="65"/>
      <c r="D573" s="87"/>
      <c r="E573" s="87"/>
      <c r="F573" s="87"/>
      <c r="G573" s="40"/>
    </row>
    <row r="574" spans="1:7" ht="25.5">
      <c r="A574" s="58"/>
      <c r="B574" s="79">
        <v>74</v>
      </c>
      <c r="C574" s="65" t="s">
        <v>275</v>
      </c>
      <c r="D574" s="87"/>
      <c r="E574" s="87"/>
      <c r="F574" s="87"/>
      <c r="G574" s="40"/>
    </row>
    <row r="575" spans="1:7">
      <c r="A575" s="58"/>
      <c r="B575" s="79" t="s">
        <v>276</v>
      </c>
      <c r="C575" s="65" t="s">
        <v>100</v>
      </c>
      <c r="D575" s="87">
        <v>0</v>
      </c>
      <c r="E575" s="87">
        <v>0</v>
      </c>
      <c r="F575" s="87">
        <v>0</v>
      </c>
      <c r="G575" s="94">
        <v>6000</v>
      </c>
    </row>
    <row r="576" spans="1:7" ht="25.5">
      <c r="A576" s="58" t="s">
        <v>6</v>
      </c>
      <c r="B576" s="79">
        <v>74</v>
      </c>
      <c r="C576" s="65" t="s">
        <v>275</v>
      </c>
      <c r="D576" s="85">
        <f t="shared" ref="D576:G576" si="134">D575</f>
        <v>0</v>
      </c>
      <c r="E576" s="85">
        <f t="shared" si="134"/>
        <v>0</v>
      </c>
      <c r="F576" s="85">
        <f t="shared" si="134"/>
        <v>0</v>
      </c>
      <c r="G576" s="34">
        <f t="shared" si="134"/>
        <v>6000</v>
      </c>
    </row>
    <row r="577" spans="1:7">
      <c r="A577" s="58"/>
      <c r="B577" s="79"/>
      <c r="C577" s="65"/>
      <c r="D577" s="101"/>
      <c r="E577" s="101"/>
      <c r="F577" s="101"/>
      <c r="G577" s="101"/>
    </row>
    <row r="578" spans="1:7" ht="25.5">
      <c r="A578" s="58"/>
      <c r="B578" s="79">
        <v>75</v>
      </c>
      <c r="C578" s="65" t="s">
        <v>386</v>
      </c>
      <c r="D578" s="87"/>
      <c r="E578" s="87"/>
      <c r="F578" s="87"/>
      <c r="G578" s="40"/>
    </row>
    <row r="579" spans="1:7">
      <c r="A579" s="58"/>
      <c r="B579" s="79" t="s">
        <v>318</v>
      </c>
      <c r="C579" s="65" t="s">
        <v>100</v>
      </c>
      <c r="D579" s="87">
        <v>0</v>
      </c>
      <c r="E579" s="87">
        <v>0</v>
      </c>
      <c r="F579" s="87">
        <v>0</v>
      </c>
      <c r="G579" s="94">
        <v>2500</v>
      </c>
    </row>
    <row r="580" spans="1:7" ht="25.5">
      <c r="A580" s="58" t="s">
        <v>6</v>
      </c>
      <c r="B580" s="79">
        <v>75</v>
      </c>
      <c r="C580" s="65" t="s">
        <v>386</v>
      </c>
      <c r="D580" s="85">
        <f t="shared" ref="D580:G580" si="135">D579</f>
        <v>0</v>
      </c>
      <c r="E580" s="85">
        <f t="shared" si="135"/>
        <v>0</v>
      </c>
      <c r="F580" s="85">
        <f t="shared" si="135"/>
        <v>0</v>
      </c>
      <c r="G580" s="34">
        <f t="shared" si="135"/>
        <v>2500</v>
      </c>
    </row>
    <row r="581" spans="1:7">
      <c r="A581" s="58"/>
      <c r="B581" s="79"/>
      <c r="C581" s="65"/>
      <c r="D581" s="40"/>
      <c r="E581" s="40"/>
      <c r="F581" s="40"/>
      <c r="G581" s="40"/>
    </row>
    <row r="582" spans="1:7" ht="25.5">
      <c r="A582" s="58"/>
      <c r="B582" s="79">
        <v>76</v>
      </c>
      <c r="C582" s="65" t="s">
        <v>387</v>
      </c>
      <c r="D582" s="87"/>
      <c r="E582" s="87"/>
      <c r="F582" s="87"/>
      <c r="G582" s="40"/>
    </row>
    <row r="583" spans="1:7">
      <c r="A583" s="58"/>
      <c r="B583" s="79" t="s">
        <v>319</v>
      </c>
      <c r="C583" s="65" t="s">
        <v>100</v>
      </c>
      <c r="D583" s="87">
        <v>0</v>
      </c>
      <c r="E583" s="87">
        <v>0</v>
      </c>
      <c r="F583" s="87">
        <v>0</v>
      </c>
      <c r="G583" s="94">
        <v>2000</v>
      </c>
    </row>
    <row r="584" spans="1:7" ht="25.5">
      <c r="A584" s="58" t="s">
        <v>6</v>
      </c>
      <c r="B584" s="79">
        <v>76</v>
      </c>
      <c r="C584" s="65" t="s">
        <v>387</v>
      </c>
      <c r="D584" s="85">
        <f t="shared" ref="D584:G584" si="136">D583</f>
        <v>0</v>
      </c>
      <c r="E584" s="85">
        <f t="shared" si="136"/>
        <v>0</v>
      </c>
      <c r="F584" s="85">
        <f t="shared" si="136"/>
        <v>0</v>
      </c>
      <c r="G584" s="34">
        <f t="shared" si="136"/>
        <v>2000</v>
      </c>
    </row>
    <row r="585" spans="1:7">
      <c r="A585" s="58"/>
      <c r="B585" s="79"/>
      <c r="C585" s="65"/>
      <c r="D585" s="40"/>
      <c r="E585" s="40"/>
      <c r="F585" s="40"/>
      <c r="G585" s="40"/>
    </row>
    <row r="586" spans="1:7" ht="25.5">
      <c r="A586" s="58"/>
      <c r="B586" s="79">
        <v>77</v>
      </c>
      <c r="C586" s="65" t="s">
        <v>357</v>
      </c>
      <c r="D586" s="87"/>
      <c r="E586" s="87"/>
      <c r="F586" s="87"/>
      <c r="G586" s="40"/>
    </row>
    <row r="587" spans="1:7">
      <c r="A587" s="58"/>
      <c r="B587" s="79" t="s">
        <v>320</v>
      </c>
      <c r="C587" s="65" t="s">
        <v>100</v>
      </c>
      <c r="D587" s="87">
        <v>0</v>
      </c>
      <c r="E587" s="87">
        <v>0</v>
      </c>
      <c r="F587" s="87">
        <v>0</v>
      </c>
      <c r="G587" s="94">
        <v>3000</v>
      </c>
    </row>
    <row r="588" spans="1:7" ht="25.5">
      <c r="A588" s="58" t="s">
        <v>6</v>
      </c>
      <c r="B588" s="79">
        <v>77</v>
      </c>
      <c r="C588" s="65" t="s">
        <v>357</v>
      </c>
      <c r="D588" s="85">
        <f t="shared" ref="D588:G588" si="137">D587</f>
        <v>0</v>
      </c>
      <c r="E588" s="85">
        <f t="shared" si="137"/>
        <v>0</v>
      </c>
      <c r="F588" s="85">
        <f t="shared" si="137"/>
        <v>0</v>
      </c>
      <c r="G588" s="34">
        <f t="shared" si="137"/>
        <v>3000</v>
      </c>
    </row>
    <row r="589" spans="1:7">
      <c r="A589" s="58"/>
      <c r="B589" s="79"/>
      <c r="C589" s="65"/>
      <c r="D589" s="40"/>
      <c r="E589" s="40"/>
      <c r="F589" s="40"/>
      <c r="G589" s="40"/>
    </row>
    <row r="590" spans="1:7" ht="25.5">
      <c r="A590" s="58"/>
      <c r="B590" s="79">
        <v>78</v>
      </c>
      <c r="C590" s="65" t="s">
        <v>403</v>
      </c>
      <c r="D590" s="87"/>
      <c r="E590" s="87"/>
      <c r="F590" s="87"/>
      <c r="G590" s="40"/>
    </row>
    <row r="591" spans="1:7">
      <c r="A591" s="58"/>
      <c r="B591" s="79" t="s">
        <v>321</v>
      </c>
      <c r="C591" s="65" t="s">
        <v>100</v>
      </c>
      <c r="D591" s="87">
        <v>0</v>
      </c>
      <c r="E591" s="87">
        <v>0</v>
      </c>
      <c r="F591" s="87">
        <v>0</v>
      </c>
      <c r="G591" s="94">
        <v>3000</v>
      </c>
    </row>
    <row r="592" spans="1:7" ht="25.5">
      <c r="A592" s="58" t="s">
        <v>6</v>
      </c>
      <c r="B592" s="79">
        <v>78</v>
      </c>
      <c r="C592" s="65" t="s">
        <v>403</v>
      </c>
      <c r="D592" s="85">
        <f t="shared" ref="D592:G592" si="138">D591</f>
        <v>0</v>
      </c>
      <c r="E592" s="85">
        <f t="shared" si="138"/>
        <v>0</v>
      </c>
      <c r="F592" s="85">
        <f t="shared" si="138"/>
        <v>0</v>
      </c>
      <c r="G592" s="34">
        <f t="shared" si="138"/>
        <v>3000</v>
      </c>
    </row>
    <row r="593" spans="1:7">
      <c r="A593" s="58"/>
      <c r="B593" s="79"/>
      <c r="C593" s="65"/>
      <c r="D593" s="40"/>
      <c r="E593" s="40"/>
      <c r="F593" s="40"/>
      <c r="G593" s="40"/>
    </row>
    <row r="594" spans="1:7">
      <c r="A594" s="58"/>
      <c r="B594" s="79">
        <v>79</v>
      </c>
      <c r="C594" s="65" t="s">
        <v>388</v>
      </c>
      <c r="D594" s="87"/>
      <c r="E594" s="87"/>
      <c r="F594" s="87"/>
      <c r="G594" s="40"/>
    </row>
    <row r="595" spans="1:7" ht="15" customHeight="1">
      <c r="A595" s="58"/>
      <c r="B595" s="79" t="s">
        <v>322</v>
      </c>
      <c r="C595" s="65" t="s">
        <v>100</v>
      </c>
      <c r="D595" s="87">
        <v>0</v>
      </c>
      <c r="E595" s="87">
        <v>0</v>
      </c>
      <c r="F595" s="87">
        <v>0</v>
      </c>
      <c r="G595" s="94">
        <v>5000</v>
      </c>
    </row>
    <row r="596" spans="1:7">
      <c r="A596" s="58" t="s">
        <v>6</v>
      </c>
      <c r="B596" s="79">
        <v>79</v>
      </c>
      <c r="C596" s="65" t="s">
        <v>388</v>
      </c>
      <c r="D596" s="85">
        <f t="shared" ref="D596:G596" si="139">D595</f>
        <v>0</v>
      </c>
      <c r="E596" s="85">
        <f t="shared" si="139"/>
        <v>0</v>
      </c>
      <c r="F596" s="85">
        <f t="shared" si="139"/>
        <v>0</v>
      </c>
      <c r="G596" s="34">
        <f t="shared" si="139"/>
        <v>5000</v>
      </c>
    </row>
    <row r="597" spans="1:7">
      <c r="A597" s="58"/>
      <c r="B597" s="79"/>
      <c r="C597" s="65"/>
      <c r="D597" s="40"/>
      <c r="E597" s="40"/>
      <c r="F597" s="40"/>
      <c r="G597" s="40"/>
    </row>
    <row r="598" spans="1:7" ht="25.5">
      <c r="A598" s="58"/>
      <c r="B598" s="79">
        <v>80</v>
      </c>
      <c r="C598" s="65" t="s">
        <v>404</v>
      </c>
      <c r="D598" s="87"/>
      <c r="E598" s="87"/>
      <c r="F598" s="87"/>
      <c r="G598" s="40"/>
    </row>
    <row r="599" spans="1:7" ht="15" customHeight="1">
      <c r="A599" s="58"/>
      <c r="B599" s="79" t="s">
        <v>323</v>
      </c>
      <c r="C599" s="65" t="s">
        <v>100</v>
      </c>
      <c r="D599" s="88">
        <v>0</v>
      </c>
      <c r="E599" s="88">
        <v>0</v>
      </c>
      <c r="F599" s="88">
        <v>0</v>
      </c>
      <c r="G599" s="103">
        <v>3000</v>
      </c>
    </row>
    <row r="600" spans="1:7" ht="25.5">
      <c r="A600" s="97" t="s">
        <v>6</v>
      </c>
      <c r="B600" s="98">
        <v>80</v>
      </c>
      <c r="C600" s="99" t="s">
        <v>404</v>
      </c>
      <c r="D600" s="88">
        <f t="shared" ref="D600:G600" si="140">D599</f>
        <v>0</v>
      </c>
      <c r="E600" s="88">
        <f t="shared" si="140"/>
        <v>0</v>
      </c>
      <c r="F600" s="88">
        <f t="shared" si="140"/>
        <v>0</v>
      </c>
      <c r="G600" s="38">
        <f t="shared" si="140"/>
        <v>3000</v>
      </c>
    </row>
    <row r="601" spans="1:7">
      <c r="A601" s="58"/>
      <c r="B601" s="79"/>
      <c r="C601" s="65"/>
      <c r="D601" s="40"/>
      <c r="E601" s="40"/>
      <c r="F601" s="40"/>
      <c r="G601" s="40"/>
    </row>
    <row r="602" spans="1:7" ht="29.1" customHeight="1">
      <c r="A602" s="58"/>
      <c r="B602" s="79">
        <v>81</v>
      </c>
      <c r="C602" s="65" t="s">
        <v>414</v>
      </c>
      <c r="D602" s="87"/>
      <c r="E602" s="87"/>
      <c r="F602" s="87"/>
      <c r="G602" s="40"/>
    </row>
    <row r="603" spans="1:7">
      <c r="A603" s="58"/>
      <c r="B603" s="79" t="s">
        <v>324</v>
      </c>
      <c r="C603" s="65" t="s">
        <v>100</v>
      </c>
      <c r="D603" s="87">
        <v>0</v>
      </c>
      <c r="E603" s="87">
        <v>0</v>
      </c>
      <c r="F603" s="87">
        <v>0</v>
      </c>
      <c r="G603" s="94">
        <v>3000</v>
      </c>
    </row>
    <row r="604" spans="1:7" ht="29.1" customHeight="1">
      <c r="A604" s="58" t="s">
        <v>6</v>
      </c>
      <c r="B604" s="79">
        <v>81</v>
      </c>
      <c r="C604" s="65" t="s">
        <v>414</v>
      </c>
      <c r="D604" s="85">
        <f t="shared" ref="D604:G604" si="141">D603</f>
        <v>0</v>
      </c>
      <c r="E604" s="85">
        <f t="shared" si="141"/>
        <v>0</v>
      </c>
      <c r="F604" s="85">
        <f t="shared" si="141"/>
        <v>0</v>
      </c>
      <c r="G604" s="34">
        <f t="shared" si="141"/>
        <v>3000</v>
      </c>
    </row>
    <row r="605" spans="1:7">
      <c r="A605" s="58"/>
      <c r="B605" s="79"/>
      <c r="C605" s="65"/>
      <c r="D605" s="40"/>
      <c r="E605" s="40"/>
      <c r="F605" s="40"/>
      <c r="G605" s="40"/>
    </row>
    <row r="606" spans="1:7" ht="29.1" customHeight="1">
      <c r="A606" s="58"/>
      <c r="B606" s="79">
        <v>82</v>
      </c>
      <c r="C606" s="65" t="s">
        <v>358</v>
      </c>
      <c r="D606" s="87"/>
      <c r="E606" s="87"/>
      <c r="F606" s="87"/>
      <c r="G606" s="40"/>
    </row>
    <row r="607" spans="1:7">
      <c r="A607" s="58"/>
      <c r="B607" s="79" t="s">
        <v>325</v>
      </c>
      <c r="C607" s="65" t="s">
        <v>100</v>
      </c>
      <c r="D607" s="87">
        <v>0</v>
      </c>
      <c r="E607" s="87">
        <v>0</v>
      </c>
      <c r="F607" s="87">
        <v>0</v>
      </c>
      <c r="G607" s="94">
        <v>5000</v>
      </c>
    </row>
    <row r="608" spans="1:7" ht="29.1" customHeight="1">
      <c r="A608" s="58" t="s">
        <v>6</v>
      </c>
      <c r="B608" s="79">
        <v>82</v>
      </c>
      <c r="C608" s="65" t="s">
        <v>358</v>
      </c>
      <c r="D608" s="85">
        <f t="shared" ref="D608:G608" si="142">D607</f>
        <v>0</v>
      </c>
      <c r="E608" s="85">
        <f t="shared" si="142"/>
        <v>0</v>
      </c>
      <c r="F608" s="85">
        <f t="shared" si="142"/>
        <v>0</v>
      </c>
      <c r="G608" s="34">
        <f t="shared" si="142"/>
        <v>5000</v>
      </c>
    </row>
    <row r="609" spans="1:7">
      <c r="A609" s="58"/>
      <c r="B609" s="79"/>
      <c r="C609" s="65"/>
      <c r="D609" s="40"/>
      <c r="E609" s="40"/>
      <c r="F609" s="40"/>
      <c r="G609" s="40"/>
    </row>
    <row r="610" spans="1:7" ht="25.5">
      <c r="A610" s="58"/>
      <c r="B610" s="79">
        <v>83</v>
      </c>
      <c r="C610" s="65" t="s">
        <v>415</v>
      </c>
      <c r="D610" s="87"/>
      <c r="E610" s="87"/>
      <c r="F610" s="87"/>
      <c r="G610" s="40"/>
    </row>
    <row r="611" spans="1:7">
      <c r="A611" s="58"/>
      <c r="B611" s="79" t="s">
        <v>326</v>
      </c>
      <c r="C611" s="65" t="s">
        <v>100</v>
      </c>
      <c r="D611" s="87">
        <v>0</v>
      </c>
      <c r="E611" s="87">
        <v>0</v>
      </c>
      <c r="F611" s="87">
        <v>0</v>
      </c>
      <c r="G611" s="94">
        <v>3000</v>
      </c>
    </row>
    <row r="612" spans="1:7" ht="29.1" customHeight="1">
      <c r="A612" s="58" t="s">
        <v>6</v>
      </c>
      <c r="B612" s="79">
        <v>83</v>
      </c>
      <c r="C612" s="65" t="s">
        <v>415</v>
      </c>
      <c r="D612" s="85">
        <f t="shared" ref="D612:G612" si="143">D611</f>
        <v>0</v>
      </c>
      <c r="E612" s="85">
        <f t="shared" si="143"/>
        <v>0</v>
      </c>
      <c r="F612" s="85">
        <f t="shared" si="143"/>
        <v>0</v>
      </c>
      <c r="G612" s="34">
        <f t="shared" si="143"/>
        <v>3000</v>
      </c>
    </row>
    <row r="613" spans="1:7">
      <c r="A613" s="58"/>
      <c r="B613" s="79"/>
      <c r="C613" s="65"/>
      <c r="D613" s="40"/>
      <c r="E613" s="40"/>
      <c r="F613" s="40"/>
      <c r="G613" s="40"/>
    </row>
    <row r="614" spans="1:7" ht="15" customHeight="1">
      <c r="A614" s="58"/>
      <c r="B614" s="79">
        <v>84</v>
      </c>
      <c r="C614" s="65" t="s">
        <v>359</v>
      </c>
      <c r="D614" s="87"/>
      <c r="E614" s="87"/>
      <c r="F614" s="87"/>
      <c r="G614" s="40"/>
    </row>
    <row r="615" spans="1:7">
      <c r="A615" s="58"/>
      <c r="B615" s="79" t="s">
        <v>327</v>
      </c>
      <c r="C615" s="65" t="s">
        <v>100</v>
      </c>
      <c r="D615" s="87">
        <v>0</v>
      </c>
      <c r="E615" s="87">
        <v>0</v>
      </c>
      <c r="F615" s="87">
        <v>0</v>
      </c>
      <c r="G615" s="94">
        <v>5000</v>
      </c>
    </row>
    <row r="616" spans="1:7" ht="15" customHeight="1">
      <c r="A616" s="58" t="s">
        <v>6</v>
      </c>
      <c r="B616" s="79">
        <v>84</v>
      </c>
      <c r="C616" s="65" t="s">
        <v>359</v>
      </c>
      <c r="D616" s="85">
        <f t="shared" ref="D616:G616" si="144">D615</f>
        <v>0</v>
      </c>
      <c r="E616" s="85">
        <f t="shared" si="144"/>
        <v>0</v>
      </c>
      <c r="F616" s="85">
        <f t="shared" si="144"/>
        <v>0</v>
      </c>
      <c r="G616" s="34">
        <f t="shared" si="144"/>
        <v>5000</v>
      </c>
    </row>
    <row r="617" spans="1:7">
      <c r="A617" s="58"/>
      <c r="B617" s="79"/>
      <c r="C617" s="65"/>
      <c r="D617" s="40"/>
      <c r="E617" s="40"/>
      <c r="F617" s="40"/>
      <c r="G617" s="40"/>
    </row>
    <row r="618" spans="1:7" ht="15" customHeight="1">
      <c r="A618" s="58"/>
      <c r="B618" s="79">
        <v>85</v>
      </c>
      <c r="C618" s="65" t="s">
        <v>389</v>
      </c>
      <c r="D618" s="87"/>
      <c r="E618" s="87"/>
      <c r="F618" s="87"/>
      <c r="G618" s="40"/>
    </row>
    <row r="619" spans="1:7">
      <c r="A619" s="58"/>
      <c r="B619" s="79" t="s">
        <v>328</v>
      </c>
      <c r="C619" s="65" t="s">
        <v>100</v>
      </c>
      <c r="D619" s="87">
        <v>0</v>
      </c>
      <c r="E619" s="87">
        <v>0</v>
      </c>
      <c r="F619" s="87">
        <v>0</v>
      </c>
      <c r="G619" s="94">
        <v>3000</v>
      </c>
    </row>
    <row r="620" spans="1:7" ht="15" customHeight="1">
      <c r="A620" s="58" t="s">
        <v>6</v>
      </c>
      <c r="B620" s="79">
        <v>85</v>
      </c>
      <c r="C620" s="65" t="s">
        <v>389</v>
      </c>
      <c r="D620" s="85">
        <f t="shared" ref="D620:G620" si="145">D619</f>
        <v>0</v>
      </c>
      <c r="E620" s="85">
        <f t="shared" si="145"/>
        <v>0</v>
      </c>
      <c r="F620" s="85">
        <f t="shared" si="145"/>
        <v>0</v>
      </c>
      <c r="G620" s="34">
        <f t="shared" si="145"/>
        <v>3000</v>
      </c>
    </row>
    <row r="621" spans="1:7">
      <c r="A621" s="58"/>
      <c r="B621" s="79"/>
      <c r="C621" s="65"/>
      <c r="D621" s="40"/>
      <c r="E621" s="40"/>
      <c r="F621" s="40"/>
      <c r="G621" s="40"/>
    </row>
    <row r="622" spans="1:7" ht="15" customHeight="1">
      <c r="A622" s="58"/>
      <c r="B622" s="79">
        <v>86</v>
      </c>
      <c r="C622" s="65" t="s">
        <v>390</v>
      </c>
      <c r="D622" s="87"/>
      <c r="E622" s="87"/>
      <c r="F622" s="87"/>
      <c r="G622" s="40"/>
    </row>
    <row r="623" spans="1:7">
      <c r="A623" s="58"/>
      <c r="B623" s="79" t="s">
        <v>329</v>
      </c>
      <c r="C623" s="65" t="s">
        <v>100</v>
      </c>
      <c r="D623" s="87">
        <v>0</v>
      </c>
      <c r="E623" s="87">
        <v>0</v>
      </c>
      <c r="F623" s="87">
        <v>0</v>
      </c>
      <c r="G623" s="94">
        <v>3000</v>
      </c>
    </row>
    <row r="624" spans="1:7" ht="15" customHeight="1">
      <c r="A624" s="58" t="s">
        <v>6</v>
      </c>
      <c r="B624" s="79">
        <v>86</v>
      </c>
      <c r="C624" s="65" t="s">
        <v>390</v>
      </c>
      <c r="D624" s="85">
        <f t="shared" ref="D624:G624" si="146">D623</f>
        <v>0</v>
      </c>
      <c r="E624" s="85">
        <f t="shared" si="146"/>
        <v>0</v>
      </c>
      <c r="F624" s="85">
        <f t="shared" si="146"/>
        <v>0</v>
      </c>
      <c r="G624" s="34">
        <f t="shared" si="146"/>
        <v>3000</v>
      </c>
    </row>
    <row r="625" spans="1:7">
      <c r="A625" s="58"/>
      <c r="B625" s="79"/>
      <c r="C625" s="65"/>
      <c r="D625" s="40"/>
      <c r="E625" s="40"/>
      <c r="F625" s="40"/>
      <c r="G625" s="40"/>
    </row>
    <row r="626" spans="1:7" ht="25.5">
      <c r="A626" s="58"/>
      <c r="B626" s="79">
        <v>87</v>
      </c>
      <c r="C626" s="65" t="s">
        <v>416</v>
      </c>
      <c r="D626" s="87"/>
      <c r="E626" s="87"/>
      <c r="F626" s="87"/>
      <c r="G626" s="40"/>
    </row>
    <row r="627" spans="1:7">
      <c r="A627" s="58"/>
      <c r="B627" s="79" t="s">
        <v>330</v>
      </c>
      <c r="C627" s="65" t="s">
        <v>100</v>
      </c>
      <c r="D627" s="87">
        <v>0</v>
      </c>
      <c r="E627" s="87">
        <v>0</v>
      </c>
      <c r="F627" s="87">
        <v>0</v>
      </c>
      <c r="G627" s="94">
        <v>3000</v>
      </c>
    </row>
    <row r="628" spans="1:7" ht="25.5">
      <c r="A628" s="58" t="s">
        <v>6</v>
      </c>
      <c r="B628" s="79">
        <v>87</v>
      </c>
      <c r="C628" s="65" t="s">
        <v>416</v>
      </c>
      <c r="D628" s="85">
        <f t="shared" ref="D628:G628" si="147">D627</f>
        <v>0</v>
      </c>
      <c r="E628" s="85">
        <f t="shared" si="147"/>
        <v>0</v>
      </c>
      <c r="F628" s="85">
        <f t="shared" si="147"/>
        <v>0</v>
      </c>
      <c r="G628" s="34">
        <f t="shared" si="147"/>
        <v>3000</v>
      </c>
    </row>
    <row r="629" spans="1:7">
      <c r="A629" s="58"/>
      <c r="B629" s="79"/>
      <c r="C629" s="65"/>
      <c r="D629" s="40"/>
      <c r="E629" s="40"/>
      <c r="F629" s="40"/>
      <c r="G629" s="40"/>
    </row>
    <row r="630" spans="1:7" ht="25.5">
      <c r="A630" s="58"/>
      <c r="B630" s="79">
        <v>88</v>
      </c>
      <c r="C630" s="65" t="s">
        <v>417</v>
      </c>
      <c r="D630" s="87"/>
      <c r="E630" s="87"/>
      <c r="F630" s="87"/>
      <c r="G630" s="40"/>
    </row>
    <row r="631" spans="1:7">
      <c r="A631" s="58"/>
      <c r="B631" s="79" t="s">
        <v>331</v>
      </c>
      <c r="C631" s="65" t="s">
        <v>100</v>
      </c>
      <c r="D631" s="87">
        <v>0</v>
      </c>
      <c r="E631" s="87">
        <v>0</v>
      </c>
      <c r="F631" s="87">
        <v>0</v>
      </c>
      <c r="G631" s="94">
        <v>3000</v>
      </c>
    </row>
    <row r="632" spans="1:7" ht="25.5">
      <c r="A632" s="58" t="s">
        <v>6</v>
      </c>
      <c r="B632" s="79">
        <v>88</v>
      </c>
      <c r="C632" s="65" t="s">
        <v>417</v>
      </c>
      <c r="D632" s="85">
        <f t="shared" ref="D632:G632" si="148">D631</f>
        <v>0</v>
      </c>
      <c r="E632" s="85">
        <f t="shared" si="148"/>
        <v>0</v>
      </c>
      <c r="F632" s="85">
        <f t="shared" si="148"/>
        <v>0</v>
      </c>
      <c r="G632" s="34">
        <f t="shared" si="148"/>
        <v>3000</v>
      </c>
    </row>
    <row r="633" spans="1:7">
      <c r="A633" s="58"/>
      <c r="B633" s="79"/>
      <c r="C633" s="65"/>
      <c r="D633" s="40"/>
      <c r="E633" s="40"/>
      <c r="F633" s="40"/>
      <c r="G633" s="40"/>
    </row>
    <row r="634" spans="1:7">
      <c r="A634" s="58"/>
      <c r="B634" s="79">
        <v>89</v>
      </c>
      <c r="C634" s="65" t="s">
        <v>391</v>
      </c>
      <c r="D634" s="87"/>
      <c r="E634" s="87"/>
      <c r="F634" s="87"/>
      <c r="G634" s="40"/>
    </row>
    <row r="635" spans="1:7">
      <c r="A635" s="58"/>
      <c r="B635" s="79" t="s">
        <v>332</v>
      </c>
      <c r="C635" s="65" t="s">
        <v>100</v>
      </c>
      <c r="D635" s="87">
        <v>0</v>
      </c>
      <c r="E635" s="87">
        <v>0</v>
      </c>
      <c r="F635" s="87">
        <v>0</v>
      </c>
      <c r="G635" s="94">
        <v>3000</v>
      </c>
    </row>
    <row r="636" spans="1:7">
      <c r="A636" s="97" t="s">
        <v>6</v>
      </c>
      <c r="B636" s="98">
        <v>89</v>
      </c>
      <c r="C636" s="99" t="s">
        <v>391</v>
      </c>
      <c r="D636" s="85">
        <f t="shared" ref="D636:G636" si="149">D635</f>
        <v>0</v>
      </c>
      <c r="E636" s="85">
        <f t="shared" si="149"/>
        <v>0</v>
      </c>
      <c r="F636" s="85">
        <f t="shared" si="149"/>
        <v>0</v>
      </c>
      <c r="G636" s="34">
        <f t="shared" si="149"/>
        <v>3000</v>
      </c>
    </row>
    <row r="637" spans="1:7">
      <c r="A637" s="58"/>
      <c r="B637" s="79"/>
      <c r="C637" s="65"/>
      <c r="D637" s="40"/>
      <c r="E637" s="40"/>
      <c r="F637" s="40"/>
      <c r="G637" s="40"/>
    </row>
    <row r="638" spans="1:7" ht="25.5">
      <c r="A638" s="58"/>
      <c r="B638" s="79">
        <v>90</v>
      </c>
      <c r="C638" s="65" t="s">
        <v>418</v>
      </c>
      <c r="D638" s="87"/>
      <c r="E638" s="87"/>
      <c r="F638" s="87"/>
      <c r="G638" s="40"/>
    </row>
    <row r="639" spans="1:7">
      <c r="A639" s="58"/>
      <c r="B639" s="79" t="s">
        <v>333</v>
      </c>
      <c r="C639" s="65" t="s">
        <v>100</v>
      </c>
      <c r="D639" s="87">
        <v>0</v>
      </c>
      <c r="E639" s="87">
        <v>0</v>
      </c>
      <c r="F639" s="87">
        <v>0</v>
      </c>
      <c r="G639" s="94">
        <v>3000</v>
      </c>
    </row>
    <row r="640" spans="1:7" ht="25.5">
      <c r="A640" s="58" t="s">
        <v>6</v>
      </c>
      <c r="B640" s="79">
        <v>90</v>
      </c>
      <c r="C640" s="65" t="s">
        <v>418</v>
      </c>
      <c r="D640" s="85">
        <f t="shared" ref="D640:G640" si="150">D639</f>
        <v>0</v>
      </c>
      <c r="E640" s="85">
        <f t="shared" si="150"/>
        <v>0</v>
      </c>
      <c r="F640" s="85">
        <f t="shared" si="150"/>
        <v>0</v>
      </c>
      <c r="G640" s="34">
        <f t="shared" si="150"/>
        <v>3000</v>
      </c>
    </row>
    <row r="641" spans="1:7">
      <c r="A641" s="58"/>
      <c r="B641" s="79"/>
      <c r="C641" s="65"/>
      <c r="D641" s="40"/>
      <c r="E641" s="40"/>
      <c r="F641" s="40"/>
      <c r="G641" s="40"/>
    </row>
    <row r="642" spans="1:7">
      <c r="A642" s="58"/>
      <c r="B642" s="79">
        <v>91</v>
      </c>
      <c r="C642" s="65" t="s">
        <v>422</v>
      </c>
      <c r="D642" s="87"/>
      <c r="E642" s="87"/>
      <c r="F642" s="87"/>
      <c r="G642" s="40"/>
    </row>
    <row r="643" spans="1:7">
      <c r="A643" s="58"/>
      <c r="B643" s="79" t="s">
        <v>334</v>
      </c>
      <c r="C643" s="65" t="s">
        <v>100</v>
      </c>
      <c r="D643" s="87">
        <v>0</v>
      </c>
      <c r="E643" s="87">
        <v>0</v>
      </c>
      <c r="F643" s="87">
        <v>0</v>
      </c>
      <c r="G643" s="94">
        <v>3000</v>
      </c>
    </row>
    <row r="644" spans="1:7">
      <c r="A644" s="58" t="s">
        <v>6</v>
      </c>
      <c r="B644" s="79">
        <v>91</v>
      </c>
      <c r="C644" s="65" t="s">
        <v>422</v>
      </c>
      <c r="D644" s="85">
        <f t="shared" ref="D644:G644" si="151">D643</f>
        <v>0</v>
      </c>
      <c r="E644" s="85">
        <f t="shared" si="151"/>
        <v>0</v>
      </c>
      <c r="F644" s="85">
        <f t="shared" si="151"/>
        <v>0</v>
      </c>
      <c r="G644" s="34">
        <f t="shared" si="151"/>
        <v>3000</v>
      </c>
    </row>
    <row r="645" spans="1:7">
      <c r="A645" s="58"/>
      <c r="B645" s="79"/>
      <c r="C645" s="65"/>
      <c r="D645" s="40"/>
      <c r="E645" s="40"/>
      <c r="F645" s="40"/>
      <c r="G645" s="40"/>
    </row>
    <row r="646" spans="1:7">
      <c r="A646" s="58"/>
      <c r="B646" s="79">
        <v>92</v>
      </c>
      <c r="C646" s="65" t="s">
        <v>392</v>
      </c>
      <c r="D646" s="87"/>
      <c r="E646" s="87"/>
      <c r="F646" s="87"/>
      <c r="G646" s="40"/>
    </row>
    <row r="647" spans="1:7">
      <c r="A647" s="58"/>
      <c r="B647" s="79" t="s">
        <v>335</v>
      </c>
      <c r="C647" s="65" t="s">
        <v>100</v>
      </c>
      <c r="D647" s="87">
        <v>0</v>
      </c>
      <c r="E647" s="87">
        <v>0</v>
      </c>
      <c r="F647" s="87">
        <v>0</v>
      </c>
      <c r="G647" s="94">
        <v>3000</v>
      </c>
    </row>
    <row r="648" spans="1:7">
      <c r="A648" s="58" t="s">
        <v>6</v>
      </c>
      <c r="B648" s="79">
        <v>92</v>
      </c>
      <c r="C648" s="65" t="s">
        <v>392</v>
      </c>
      <c r="D648" s="85">
        <f t="shared" ref="D648:G648" si="152">D647</f>
        <v>0</v>
      </c>
      <c r="E648" s="85">
        <f t="shared" si="152"/>
        <v>0</v>
      </c>
      <c r="F648" s="85">
        <f t="shared" si="152"/>
        <v>0</v>
      </c>
      <c r="G648" s="34">
        <f t="shared" si="152"/>
        <v>3000</v>
      </c>
    </row>
    <row r="649" spans="1:7">
      <c r="A649" s="58"/>
      <c r="B649" s="79"/>
      <c r="C649" s="65"/>
      <c r="D649" s="40"/>
      <c r="E649" s="40"/>
      <c r="F649" s="40"/>
      <c r="G649" s="40"/>
    </row>
    <row r="650" spans="1:7" ht="25.5">
      <c r="A650" s="58"/>
      <c r="B650" s="79">
        <v>93</v>
      </c>
      <c r="C650" s="65" t="s">
        <v>393</v>
      </c>
      <c r="D650" s="87"/>
      <c r="E650" s="87"/>
      <c r="F650" s="87"/>
      <c r="G650" s="40"/>
    </row>
    <row r="651" spans="1:7">
      <c r="A651" s="58"/>
      <c r="B651" s="79" t="s">
        <v>336</v>
      </c>
      <c r="C651" s="65" t="s">
        <v>100</v>
      </c>
      <c r="D651" s="87">
        <v>0</v>
      </c>
      <c r="E651" s="87">
        <v>0</v>
      </c>
      <c r="F651" s="87">
        <v>0</v>
      </c>
      <c r="G651" s="94">
        <v>3000</v>
      </c>
    </row>
    <row r="652" spans="1:7" ht="25.5">
      <c r="A652" s="58" t="s">
        <v>6</v>
      </c>
      <c r="B652" s="79">
        <v>93</v>
      </c>
      <c r="C652" s="65" t="s">
        <v>393</v>
      </c>
      <c r="D652" s="85">
        <f t="shared" ref="D652:G652" si="153">D651</f>
        <v>0</v>
      </c>
      <c r="E652" s="85">
        <f t="shared" si="153"/>
        <v>0</v>
      </c>
      <c r="F652" s="85">
        <f t="shared" si="153"/>
        <v>0</v>
      </c>
      <c r="G652" s="34">
        <f t="shared" si="153"/>
        <v>3000</v>
      </c>
    </row>
    <row r="653" spans="1:7">
      <c r="A653" s="58"/>
      <c r="B653" s="79"/>
      <c r="C653" s="65"/>
      <c r="D653" s="40"/>
      <c r="E653" s="40"/>
      <c r="F653" s="40"/>
      <c r="G653" s="40"/>
    </row>
    <row r="654" spans="1:7" ht="25.5">
      <c r="A654" s="58"/>
      <c r="B654" s="79">
        <v>94</v>
      </c>
      <c r="C654" s="65" t="s">
        <v>405</v>
      </c>
      <c r="D654" s="87"/>
      <c r="E654" s="87"/>
      <c r="F654" s="87"/>
      <c r="G654" s="40"/>
    </row>
    <row r="655" spans="1:7">
      <c r="A655" s="58"/>
      <c r="B655" s="79" t="s">
        <v>337</v>
      </c>
      <c r="C655" s="65" t="s">
        <v>100</v>
      </c>
      <c r="D655" s="87">
        <v>0</v>
      </c>
      <c r="E655" s="87">
        <v>0</v>
      </c>
      <c r="F655" s="87">
        <v>0</v>
      </c>
      <c r="G655" s="94">
        <v>5000</v>
      </c>
    </row>
    <row r="656" spans="1:7" ht="25.5">
      <c r="A656" s="58" t="s">
        <v>6</v>
      </c>
      <c r="B656" s="79">
        <v>94</v>
      </c>
      <c r="C656" s="65" t="s">
        <v>405</v>
      </c>
      <c r="D656" s="85">
        <f t="shared" ref="D656:G656" si="154">D655</f>
        <v>0</v>
      </c>
      <c r="E656" s="85">
        <f t="shared" si="154"/>
        <v>0</v>
      </c>
      <c r="F656" s="85">
        <f t="shared" si="154"/>
        <v>0</v>
      </c>
      <c r="G656" s="34">
        <f t="shared" si="154"/>
        <v>5000</v>
      </c>
    </row>
    <row r="657" spans="1:7">
      <c r="A657" s="58"/>
      <c r="B657" s="79"/>
      <c r="C657" s="65"/>
      <c r="D657" s="40"/>
      <c r="E657" s="40"/>
      <c r="F657" s="40"/>
      <c r="G657" s="40"/>
    </row>
    <row r="658" spans="1:7">
      <c r="A658" s="58"/>
      <c r="B658" s="79">
        <v>95</v>
      </c>
      <c r="C658" s="65" t="s">
        <v>423</v>
      </c>
      <c r="D658" s="87"/>
      <c r="E658" s="87"/>
      <c r="F658" s="87"/>
      <c r="G658" s="40"/>
    </row>
    <row r="659" spans="1:7">
      <c r="A659" s="58"/>
      <c r="B659" s="79" t="s">
        <v>338</v>
      </c>
      <c r="C659" s="65" t="s">
        <v>100</v>
      </c>
      <c r="D659" s="87">
        <v>0</v>
      </c>
      <c r="E659" s="87">
        <v>0</v>
      </c>
      <c r="F659" s="87">
        <v>0</v>
      </c>
      <c r="G659" s="94">
        <v>15000</v>
      </c>
    </row>
    <row r="660" spans="1:7">
      <c r="A660" s="58" t="s">
        <v>6</v>
      </c>
      <c r="B660" s="79">
        <v>95</v>
      </c>
      <c r="C660" s="65" t="s">
        <v>423</v>
      </c>
      <c r="D660" s="85">
        <f t="shared" ref="D660:G660" si="155">D659</f>
        <v>0</v>
      </c>
      <c r="E660" s="85">
        <f t="shared" si="155"/>
        <v>0</v>
      </c>
      <c r="F660" s="85">
        <f t="shared" si="155"/>
        <v>0</v>
      </c>
      <c r="G660" s="34">
        <f t="shared" si="155"/>
        <v>15000</v>
      </c>
    </row>
    <row r="661" spans="1:7">
      <c r="A661" s="58" t="s">
        <v>6</v>
      </c>
      <c r="B661" s="62">
        <v>49</v>
      </c>
      <c r="C661" s="60" t="s">
        <v>60</v>
      </c>
      <c r="D661" s="34">
        <f>D524+D528+D532+D536+D540+D544+D548+D552+D556+D560+D564+D568+D572+D576+D580+D584+D588+D592+D596+D600+D604+D608+D612+D616+D620+D624+D628+D632+D636+D640+D644+D648+D652+D656+D660</f>
        <v>34247</v>
      </c>
      <c r="E661" s="34">
        <f t="shared" ref="E661:G661" si="156">E524+E528+E532+E536+E540+E544+E548+E552+E556+E560+E564+E568+E572+E576+E580+E584+E588+E592+E596+E600+E604+E608+E612+E616+E620+E624+E628+E632+E636+E640+E644+E648+E652+E656+E660</f>
        <v>47200</v>
      </c>
      <c r="F661" s="34">
        <f t="shared" si="156"/>
        <v>38700</v>
      </c>
      <c r="G661" s="34">
        <f t="shared" si="156"/>
        <v>119600</v>
      </c>
    </row>
    <row r="662" spans="1:7" ht="11.1" customHeight="1">
      <c r="A662" s="58"/>
      <c r="B662" s="62"/>
      <c r="C662" s="60"/>
      <c r="D662" s="87"/>
      <c r="E662" s="87"/>
      <c r="F662" s="87"/>
      <c r="G662" s="40"/>
    </row>
    <row r="663" spans="1:7">
      <c r="A663" s="58"/>
      <c r="B663" s="62">
        <v>50</v>
      </c>
      <c r="C663" s="60" t="s">
        <v>59</v>
      </c>
      <c r="D663" s="63"/>
      <c r="E663" s="64"/>
      <c r="F663" s="64"/>
      <c r="G663" s="64"/>
    </row>
    <row r="664" spans="1:7" ht="26.25" customHeight="1">
      <c r="A664" s="58"/>
      <c r="B664" s="79">
        <v>63</v>
      </c>
      <c r="C664" s="65" t="s">
        <v>61</v>
      </c>
      <c r="D664" s="1"/>
      <c r="E664" s="1"/>
      <c r="F664" s="1"/>
      <c r="G664" s="1"/>
    </row>
    <row r="665" spans="1:7">
      <c r="A665" s="58"/>
      <c r="B665" s="79" t="s">
        <v>145</v>
      </c>
      <c r="C665" s="65" t="s">
        <v>100</v>
      </c>
      <c r="D665" s="38">
        <v>10000</v>
      </c>
      <c r="E665" s="103">
        <v>5000</v>
      </c>
      <c r="F665" s="103">
        <f>5000-3000</f>
        <v>2000</v>
      </c>
      <c r="G665" s="103">
        <v>10000</v>
      </c>
    </row>
    <row r="666" spans="1:7" ht="26.25" customHeight="1">
      <c r="A666" s="58" t="s">
        <v>6</v>
      </c>
      <c r="B666" s="79">
        <v>63</v>
      </c>
      <c r="C666" s="65" t="s">
        <v>61</v>
      </c>
      <c r="D666" s="38">
        <f t="shared" ref="D666:G666" si="157">D665</f>
        <v>10000</v>
      </c>
      <c r="E666" s="38">
        <f t="shared" si="157"/>
        <v>5000</v>
      </c>
      <c r="F666" s="38">
        <f t="shared" si="157"/>
        <v>2000</v>
      </c>
      <c r="G666" s="38">
        <f t="shared" si="157"/>
        <v>10000</v>
      </c>
    </row>
    <row r="667" spans="1:7">
      <c r="A667" s="58"/>
      <c r="B667" s="79"/>
      <c r="C667" s="65"/>
      <c r="D667" s="87"/>
      <c r="E667" s="87"/>
      <c r="F667" s="87"/>
      <c r="G667" s="87"/>
    </row>
    <row r="668" spans="1:7" ht="25.5">
      <c r="A668" s="102"/>
      <c r="B668" s="79">
        <v>65</v>
      </c>
      <c r="C668" s="65" t="s">
        <v>168</v>
      </c>
      <c r="D668" s="87"/>
      <c r="E668" s="87"/>
      <c r="F668" s="87"/>
      <c r="G668" s="40"/>
    </row>
    <row r="669" spans="1:7">
      <c r="A669" s="102"/>
      <c r="B669" s="79" t="s">
        <v>169</v>
      </c>
      <c r="C669" s="65" t="s">
        <v>100</v>
      </c>
      <c r="D669" s="40">
        <v>20000</v>
      </c>
      <c r="E669" s="40">
        <v>20000</v>
      </c>
      <c r="F669" s="40">
        <v>20000</v>
      </c>
      <c r="G669" s="86">
        <v>0</v>
      </c>
    </row>
    <row r="670" spans="1:7" ht="25.5">
      <c r="A670" s="102" t="s">
        <v>6</v>
      </c>
      <c r="B670" s="79">
        <v>65</v>
      </c>
      <c r="C670" s="65" t="s">
        <v>168</v>
      </c>
      <c r="D670" s="34">
        <f t="shared" ref="D670:G670" si="158">D669</f>
        <v>20000</v>
      </c>
      <c r="E670" s="34">
        <f t="shared" si="158"/>
        <v>20000</v>
      </c>
      <c r="F670" s="34">
        <f t="shared" si="158"/>
        <v>20000</v>
      </c>
      <c r="G670" s="85">
        <f t="shared" si="158"/>
        <v>0</v>
      </c>
    </row>
    <row r="671" spans="1:7" ht="11.1" customHeight="1">
      <c r="A671" s="102"/>
      <c r="B671" s="79"/>
      <c r="C671" s="65"/>
      <c r="D671" s="87"/>
      <c r="E671" s="87"/>
      <c r="F671" s="87"/>
      <c r="G671" s="40"/>
    </row>
    <row r="672" spans="1:7" ht="38.25">
      <c r="A672" s="102"/>
      <c r="B672" s="79">
        <v>66</v>
      </c>
      <c r="C672" s="65" t="s">
        <v>170</v>
      </c>
      <c r="D672" s="87"/>
      <c r="E672" s="87"/>
      <c r="F672" s="87"/>
      <c r="G672" s="40"/>
    </row>
    <row r="673" spans="1:7">
      <c r="A673" s="102"/>
      <c r="B673" s="79" t="s">
        <v>171</v>
      </c>
      <c r="C673" s="65" t="s">
        <v>100</v>
      </c>
      <c r="D673" s="38">
        <v>5000</v>
      </c>
      <c r="E673" s="38">
        <v>1600</v>
      </c>
      <c r="F673" s="38">
        <v>1600</v>
      </c>
      <c r="G673" s="96">
        <v>0</v>
      </c>
    </row>
    <row r="674" spans="1:7" ht="38.25">
      <c r="A674" s="111" t="s">
        <v>6</v>
      </c>
      <c r="B674" s="98">
        <v>66</v>
      </c>
      <c r="C674" s="99" t="s">
        <v>170</v>
      </c>
      <c r="D674" s="38">
        <f t="shared" ref="D674:G674" si="159">D673</f>
        <v>5000</v>
      </c>
      <c r="E674" s="38">
        <f t="shared" si="159"/>
        <v>1600</v>
      </c>
      <c r="F674" s="38">
        <f t="shared" si="159"/>
        <v>1600</v>
      </c>
      <c r="G674" s="88">
        <f t="shared" si="159"/>
        <v>0</v>
      </c>
    </row>
    <row r="675" spans="1:7">
      <c r="A675" s="58"/>
      <c r="B675" s="79"/>
      <c r="C675" s="65"/>
      <c r="D675" s="87"/>
      <c r="E675" s="87"/>
      <c r="F675" s="87"/>
      <c r="G675" s="87"/>
    </row>
    <row r="676" spans="1:7" ht="27.95" customHeight="1">
      <c r="A676" s="58"/>
      <c r="B676" s="79">
        <v>67</v>
      </c>
      <c r="C676" s="65" t="s">
        <v>184</v>
      </c>
      <c r="D676" s="1"/>
      <c r="E676" s="1"/>
      <c r="F676" s="1"/>
      <c r="G676" s="1"/>
    </row>
    <row r="677" spans="1:7">
      <c r="A677" s="58"/>
      <c r="B677" s="79" t="s">
        <v>185</v>
      </c>
      <c r="C677" s="65" t="s">
        <v>100</v>
      </c>
      <c r="D677" s="38">
        <v>5000</v>
      </c>
      <c r="E677" s="103">
        <v>7500</v>
      </c>
      <c r="F677" s="103">
        <v>7500</v>
      </c>
      <c r="G677" s="103">
        <v>10000</v>
      </c>
    </row>
    <row r="678" spans="1:7" ht="27.95" customHeight="1">
      <c r="A678" s="58" t="s">
        <v>6</v>
      </c>
      <c r="B678" s="79">
        <v>67</v>
      </c>
      <c r="C678" s="65" t="s">
        <v>184</v>
      </c>
      <c r="D678" s="38">
        <f t="shared" ref="D678:G678" si="160">D677</f>
        <v>5000</v>
      </c>
      <c r="E678" s="38">
        <f t="shared" si="160"/>
        <v>7500</v>
      </c>
      <c r="F678" s="38">
        <f t="shared" si="160"/>
        <v>7500</v>
      </c>
      <c r="G678" s="38">
        <f t="shared" si="160"/>
        <v>10000</v>
      </c>
    </row>
    <row r="679" spans="1:7">
      <c r="A679" s="58"/>
      <c r="B679" s="79"/>
      <c r="C679" s="65"/>
      <c r="D679" s="87"/>
      <c r="E679" s="87"/>
      <c r="F679" s="87"/>
      <c r="G679" s="87"/>
    </row>
    <row r="680" spans="1:7" ht="27.95" customHeight="1">
      <c r="A680" s="58"/>
      <c r="B680" s="79">
        <v>68</v>
      </c>
      <c r="C680" s="65" t="s">
        <v>206</v>
      </c>
      <c r="D680" s="1"/>
      <c r="E680" s="1"/>
      <c r="F680" s="1"/>
      <c r="G680" s="1"/>
    </row>
    <row r="681" spans="1:7">
      <c r="A681" s="58"/>
      <c r="B681" s="79" t="s">
        <v>207</v>
      </c>
      <c r="C681" s="65" t="s">
        <v>100</v>
      </c>
      <c r="D681" s="88">
        <v>0</v>
      </c>
      <c r="E681" s="103">
        <v>50000</v>
      </c>
      <c r="F681" s="103">
        <v>50000</v>
      </c>
      <c r="G681" s="96">
        <v>0</v>
      </c>
    </row>
    <row r="682" spans="1:7" ht="27.95" customHeight="1">
      <c r="A682" s="58" t="s">
        <v>6</v>
      </c>
      <c r="B682" s="79">
        <v>68</v>
      </c>
      <c r="C682" s="65" t="s">
        <v>206</v>
      </c>
      <c r="D682" s="88">
        <f t="shared" ref="D682:G682" si="161">D681</f>
        <v>0</v>
      </c>
      <c r="E682" s="38">
        <f t="shared" si="161"/>
        <v>50000</v>
      </c>
      <c r="F682" s="38">
        <f t="shared" si="161"/>
        <v>50000</v>
      </c>
      <c r="G682" s="88">
        <f t="shared" si="161"/>
        <v>0</v>
      </c>
    </row>
    <row r="683" spans="1:7" ht="12.75" customHeight="1">
      <c r="A683" s="58"/>
      <c r="B683" s="79"/>
      <c r="C683" s="65"/>
      <c r="D683" s="87"/>
      <c r="E683" s="87"/>
      <c r="F683" s="87"/>
      <c r="G683" s="40"/>
    </row>
    <row r="684" spans="1:7" ht="27.95" customHeight="1">
      <c r="A684" s="58"/>
      <c r="B684" s="79">
        <v>69</v>
      </c>
      <c r="C684" s="65" t="s">
        <v>217</v>
      </c>
      <c r="D684" s="1"/>
      <c r="E684" s="1"/>
      <c r="F684" s="1"/>
      <c r="G684" s="1"/>
    </row>
    <row r="685" spans="1:7">
      <c r="A685" s="58"/>
      <c r="B685" s="79" t="s">
        <v>218</v>
      </c>
      <c r="C685" s="65" t="s">
        <v>100</v>
      </c>
      <c r="D685" s="88">
        <v>0</v>
      </c>
      <c r="E685" s="103">
        <v>10000</v>
      </c>
      <c r="F685" s="103">
        <v>10000</v>
      </c>
      <c r="G685" s="103">
        <v>15000</v>
      </c>
    </row>
    <row r="686" spans="1:7" ht="27.95" customHeight="1">
      <c r="A686" s="58" t="s">
        <v>6</v>
      </c>
      <c r="B686" s="79">
        <v>69</v>
      </c>
      <c r="C686" s="65" t="s">
        <v>217</v>
      </c>
      <c r="D686" s="88">
        <f t="shared" ref="D686:G686" si="162">D685</f>
        <v>0</v>
      </c>
      <c r="E686" s="38">
        <f t="shared" si="162"/>
        <v>10000</v>
      </c>
      <c r="F686" s="38">
        <f t="shared" si="162"/>
        <v>10000</v>
      </c>
      <c r="G686" s="38">
        <f t="shared" si="162"/>
        <v>15000</v>
      </c>
    </row>
    <row r="687" spans="1:7" ht="12" customHeight="1">
      <c r="A687" s="58"/>
      <c r="B687" s="79"/>
      <c r="C687" s="65"/>
      <c r="D687" s="87"/>
      <c r="E687" s="87"/>
      <c r="F687" s="87"/>
      <c r="G687" s="40"/>
    </row>
    <row r="688" spans="1:7" ht="27.95" customHeight="1">
      <c r="A688" s="58"/>
      <c r="B688" s="79">
        <v>70</v>
      </c>
      <c r="C688" s="65" t="s">
        <v>232</v>
      </c>
      <c r="D688" s="1"/>
      <c r="E688" s="1"/>
      <c r="F688" s="1"/>
      <c r="G688" s="1"/>
    </row>
    <row r="689" spans="1:7">
      <c r="A689" s="58"/>
      <c r="B689" s="79" t="s">
        <v>233</v>
      </c>
      <c r="C689" s="65" t="s">
        <v>100</v>
      </c>
      <c r="D689" s="88">
        <v>0</v>
      </c>
      <c r="E689" s="103">
        <v>20000</v>
      </c>
      <c r="F689" s="103">
        <v>20000</v>
      </c>
      <c r="G689" s="96">
        <v>0</v>
      </c>
    </row>
    <row r="690" spans="1:7" ht="27.95" customHeight="1">
      <c r="A690" s="58" t="s">
        <v>6</v>
      </c>
      <c r="B690" s="79">
        <v>70</v>
      </c>
      <c r="C690" s="65" t="s">
        <v>232</v>
      </c>
      <c r="D690" s="88">
        <f t="shared" ref="D690:G690" si="163">D689</f>
        <v>0</v>
      </c>
      <c r="E690" s="38">
        <f t="shared" si="163"/>
        <v>20000</v>
      </c>
      <c r="F690" s="38">
        <f t="shared" si="163"/>
        <v>20000</v>
      </c>
      <c r="G690" s="88">
        <f t="shared" si="163"/>
        <v>0</v>
      </c>
    </row>
    <row r="691" spans="1:7">
      <c r="A691" s="58"/>
      <c r="B691" s="79"/>
      <c r="C691" s="65"/>
      <c r="D691" s="87"/>
      <c r="E691" s="87"/>
      <c r="F691" s="87"/>
      <c r="G691" s="40"/>
    </row>
    <row r="692" spans="1:7" ht="25.5">
      <c r="A692" s="58"/>
      <c r="B692" s="79">
        <v>71</v>
      </c>
      <c r="C692" s="65" t="s">
        <v>267</v>
      </c>
      <c r="D692" s="87"/>
      <c r="E692" s="87"/>
      <c r="F692" s="87"/>
      <c r="G692" s="40"/>
    </row>
    <row r="693" spans="1:7">
      <c r="A693" s="58"/>
      <c r="B693" s="79" t="s">
        <v>269</v>
      </c>
      <c r="C693" s="65" t="s">
        <v>100</v>
      </c>
      <c r="D693" s="87">
        <v>0</v>
      </c>
      <c r="E693" s="87">
        <v>0</v>
      </c>
      <c r="F693" s="87">
        <v>0</v>
      </c>
      <c r="G693" s="94">
        <v>2262</v>
      </c>
    </row>
    <row r="694" spans="1:7" ht="25.5">
      <c r="A694" s="58" t="s">
        <v>6</v>
      </c>
      <c r="B694" s="79">
        <v>71</v>
      </c>
      <c r="C694" s="65" t="s">
        <v>267</v>
      </c>
      <c r="D694" s="85">
        <f t="shared" ref="D694:G694" si="164">D693</f>
        <v>0</v>
      </c>
      <c r="E694" s="85">
        <f t="shared" si="164"/>
        <v>0</v>
      </c>
      <c r="F694" s="85">
        <f t="shared" si="164"/>
        <v>0</v>
      </c>
      <c r="G694" s="34">
        <f t="shared" si="164"/>
        <v>2262</v>
      </c>
    </row>
    <row r="695" spans="1:7">
      <c r="A695" s="58"/>
      <c r="B695" s="79"/>
      <c r="C695" s="65"/>
      <c r="D695" s="87"/>
      <c r="E695" s="87"/>
      <c r="F695" s="87"/>
      <c r="G695" s="40"/>
    </row>
    <row r="696" spans="1:7" ht="25.5">
      <c r="A696" s="58"/>
      <c r="B696" s="79">
        <v>72</v>
      </c>
      <c r="C696" s="65" t="s">
        <v>271</v>
      </c>
      <c r="D696" s="87"/>
      <c r="E696" s="87"/>
      <c r="F696" s="87"/>
      <c r="G696" s="40"/>
    </row>
    <row r="697" spans="1:7">
      <c r="A697" s="58"/>
      <c r="B697" s="79" t="s">
        <v>270</v>
      </c>
      <c r="C697" s="65" t="s">
        <v>100</v>
      </c>
      <c r="D697" s="87">
        <v>0</v>
      </c>
      <c r="E697" s="87">
        <v>0</v>
      </c>
      <c r="F697" s="87">
        <v>0</v>
      </c>
      <c r="G697" s="94">
        <v>4000</v>
      </c>
    </row>
    <row r="698" spans="1:7" ht="25.5">
      <c r="A698" s="58" t="s">
        <v>6</v>
      </c>
      <c r="B698" s="79">
        <v>72</v>
      </c>
      <c r="C698" s="65" t="s">
        <v>271</v>
      </c>
      <c r="D698" s="85">
        <f t="shared" ref="D698:G698" si="165">D697</f>
        <v>0</v>
      </c>
      <c r="E698" s="85">
        <f t="shared" si="165"/>
        <v>0</v>
      </c>
      <c r="F698" s="85">
        <f t="shared" si="165"/>
        <v>0</v>
      </c>
      <c r="G698" s="34">
        <f t="shared" si="165"/>
        <v>4000</v>
      </c>
    </row>
    <row r="699" spans="1:7">
      <c r="A699" s="58"/>
      <c r="B699" s="79"/>
      <c r="C699" s="65"/>
      <c r="D699" s="40"/>
      <c r="E699" s="40"/>
      <c r="F699" s="40"/>
      <c r="G699" s="40"/>
    </row>
    <row r="700" spans="1:7" ht="29.1" customHeight="1">
      <c r="A700" s="58"/>
      <c r="B700" s="79">
        <v>73</v>
      </c>
      <c r="C700" s="65" t="s">
        <v>394</v>
      </c>
      <c r="D700" s="87"/>
      <c r="E700" s="87"/>
      <c r="F700" s="87"/>
      <c r="G700" s="40"/>
    </row>
    <row r="701" spans="1:7">
      <c r="A701" s="58"/>
      <c r="B701" s="79" t="s">
        <v>279</v>
      </c>
      <c r="C701" s="65" t="s">
        <v>100</v>
      </c>
      <c r="D701" s="87">
        <v>0</v>
      </c>
      <c r="E701" s="87">
        <v>0</v>
      </c>
      <c r="F701" s="87">
        <v>0</v>
      </c>
      <c r="G701" s="94">
        <v>5000</v>
      </c>
    </row>
    <row r="702" spans="1:7" ht="29.1" customHeight="1">
      <c r="A702" s="58" t="s">
        <v>6</v>
      </c>
      <c r="B702" s="79">
        <v>73</v>
      </c>
      <c r="C702" s="65" t="s">
        <v>394</v>
      </c>
      <c r="D702" s="85">
        <f t="shared" ref="D702:G702" si="166">D701</f>
        <v>0</v>
      </c>
      <c r="E702" s="85">
        <f t="shared" si="166"/>
        <v>0</v>
      </c>
      <c r="F702" s="85">
        <f t="shared" si="166"/>
        <v>0</v>
      </c>
      <c r="G702" s="34">
        <f t="shared" si="166"/>
        <v>5000</v>
      </c>
    </row>
    <row r="703" spans="1:7">
      <c r="A703" s="58"/>
      <c r="B703" s="79"/>
      <c r="C703" s="65"/>
      <c r="D703" s="40"/>
      <c r="E703" s="40"/>
      <c r="F703" s="40"/>
      <c r="G703" s="40"/>
    </row>
    <row r="704" spans="1:7" ht="15" customHeight="1">
      <c r="A704" s="58"/>
      <c r="B704" s="79">
        <v>74</v>
      </c>
      <c r="C704" s="65" t="s">
        <v>395</v>
      </c>
      <c r="D704" s="87"/>
      <c r="E704" s="87"/>
      <c r="F704" s="87"/>
      <c r="G704" s="40"/>
    </row>
    <row r="705" spans="1:7" ht="15" customHeight="1">
      <c r="A705" s="58"/>
      <c r="B705" s="79" t="s">
        <v>280</v>
      </c>
      <c r="C705" s="65" t="s">
        <v>100</v>
      </c>
      <c r="D705" s="87">
        <v>0</v>
      </c>
      <c r="E705" s="87">
        <v>0</v>
      </c>
      <c r="F705" s="87">
        <v>0</v>
      </c>
      <c r="G705" s="94">
        <v>3000</v>
      </c>
    </row>
    <row r="706" spans="1:7" ht="15" customHeight="1">
      <c r="A706" s="58" t="s">
        <v>6</v>
      </c>
      <c r="B706" s="79">
        <v>74</v>
      </c>
      <c r="C706" s="65" t="s">
        <v>395</v>
      </c>
      <c r="D706" s="85">
        <f t="shared" ref="D706:G706" si="167">D705</f>
        <v>0</v>
      </c>
      <c r="E706" s="85">
        <f t="shared" si="167"/>
        <v>0</v>
      </c>
      <c r="F706" s="85">
        <f t="shared" si="167"/>
        <v>0</v>
      </c>
      <c r="G706" s="34">
        <f t="shared" si="167"/>
        <v>3000</v>
      </c>
    </row>
    <row r="707" spans="1:7">
      <c r="A707" s="58"/>
      <c r="B707" s="79"/>
      <c r="C707" s="65"/>
      <c r="D707" s="40"/>
      <c r="E707" s="40"/>
      <c r="F707" s="40"/>
      <c r="G707" s="40"/>
    </row>
    <row r="708" spans="1:7" ht="27.75" customHeight="1">
      <c r="A708" s="58"/>
      <c r="B708" s="79">
        <v>75</v>
      </c>
      <c r="C708" s="65" t="s">
        <v>406</v>
      </c>
      <c r="D708" s="87"/>
      <c r="E708" s="87"/>
      <c r="F708" s="87"/>
      <c r="G708" s="40"/>
    </row>
    <row r="709" spans="1:7">
      <c r="A709" s="97"/>
      <c r="B709" s="98" t="s">
        <v>281</v>
      </c>
      <c r="C709" s="99" t="s">
        <v>100</v>
      </c>
      <c r="D709" s="88">
        <v>0</v>
      </c>
      <c r="E709" s="88">
        <v>0</v>
      </c>
      <c r="F709" s="88">
        <v>0</v>
      </c>
      <c r="G709" s="103">
        <v>5000</v>
      </c>
    </row>
    <row r="710" spans="1:7" ht="30" customHeight="1">
      <c r="A710" s="58" t="s">
        <v>6</v>
      </c>
      <c r="B710" s="79">
        <v>75</v>
      </c>
      <c r="C710" s="65" t="s">
        <v>406</v>
      </c>
      <c r="D710" s="88">
        <f t="shared" ref="D710:G710" si="168">D709</f>
        <v>0</v>
      </c>
      <c r="E710" s="88">
        <f t="shared" si="168"/>
        <v>0</v>
      </c>
      <c r="F710" s="88">
        <f t="shared" si="168"/>
        <v>0</v>
      </c>
      <c r="G710" s="38">
        <f t="shared" si="168"/>
        <v>5000</v>
      </c>
    </row>
    <row r="711" spans="1:7">
      <c r="A711" s="58"/>
      <c r="B711" s="79"/>
      <c r="C711" s="65"/>
      <c r="D711" s="40"/>
      <c r="E711" s="40"/>
      <c r="F711" s="40"/>
      <c r="G711" s="40"/>
    </row>
    <row r="712" spans="1:7" ht="15" customHeight="1">
      <c r="A712" s="58"/>
      <c r="B712" s="79">
        <v>76</v>
      </c>
      <c r="C712" s="65" t="s">
        <v>396</v>
      </c>
      <c r="D712" s="87"/>
      <c r="E712" s="87"/>
      <c r="F712" s="87"/>
      <c r="G712" s="40"/>
    </row>
    <row r="713" spans="1:7" ht="15" customHeight="1">
      <c r="A713" s="58"/>
      <c r="B713" s="79" t="s">
        <v>282</v>
      </c>
      <c r="C713" s="65" t="s">
        <v>100</v>
      </c>
      <c r="D713" s="87">
        <v>0</v>
      </c>
      <c r="E713" s="87">
        <v>0</v>
      </c>
      <c r="F713" s="87">
        <v>0</v>
      </c>
      <c r="G713" s="94">
        <v>3000</v>
      </c>
    </row>
    <row r="714" spans="1:7" ht="15" customHeight="1">
      <c r="A714" s="58" t="s">
        <v>6</v>
      </c>
      <c r="B714" s="79">
        <v>76</v>
      </c>
      <c r="C714" s="65" t="s">
        <v>396</v>
      </c>
      <c r="D714" s="85">
        <f t="shared" ref="D714:G714" si="169">D713</f>
        <v>0</v>
      </c>
      <c r="E714" s="85">
        <f t="shared" si="169"/>
        <v>0</v>
      </c>
      <c r="F714" s="85">
        <f t="shared" si="169"/>
        <v>0</v>
      </c>
      <c r="G714" s="34">
        <f t="shared" si="169"/>
        <v>3000</v>
      </c>
    </row>
    <row r="715" spans="1:7">
      <c r="A715" s="58"/>
      <c r="B715" s="79"/>
      <c r="C715" s="65"/>
      <c r="D715" s="40"/>
      <c r="E715" s="40"/>
      <c r="F715" s="40"/>
      <c r="G715" s="40"/>
    </row>
    <row r="716" spans="1:7" ht="29.1" customHeight="1">
      <c r="A716" s="58"/>
      <c r="B716" s="79">
        <v>77</v>
      </c>
      <c r="C716" s="65" t="s">
        <v>407</v>
      </c>
      <c r="D716" s="87"/>
      <c r="E716" s="87"/>
      <c r="F716" s="87"/>
      <c r="G716" s="40"/>
    </row>
    <row r="717" spans="1:7" ht="15" customHeight="1">
      <c r="A717" s="58"/>
      <c r="B717" s="79" t="s">
        <v>283</v>
      </c>
      <c r="C717" s="65" t="s">
        <v>100</v>
      </c>
      <c r="D717" s="87">
        <v>0</v>
      </c>
      <c r="E717" s="87">
        <v>0</v>
      </c>
      <c r="F717" s="87">
        <v>0</v>
      </c>
      <c r="G717" s="94">
        <v>10000</v>
      </c>
    </row>
    <row r="718" spans="1:7" ht="29.1" customHeight="1">
      <c r="A718" s="58" t="s">
        <v>6</v>
      </c>
      <c r="B718" s="79">
        <v>77</v>
      </c>
      <c r="C718" s="65" t="s">
        <v>407</v>
      </c>
      <c r="D718" s="85">
        <f t="shared" ref="D718:G718" si="170">D717</f>
        <v>0</v>
      </c>
      <c r="E718" s="85">
        <f t="shared" si="170"/>
        <v>0</v>
      </c>
      <c r="F718" s="85">
        <f t="shared" si="170"/>
        <v>0</v>
      </c>
      <c r="G718" s="34">
        <f t="shared" si="170"/>
        <v>10000</v>
      </c>
    </row>
    <row r="719" spans="1:7">
      <c r="A719" s="58"/>
      <c r="B719" s="79"/>
      <c r="C719" s="65"/>
      <c r="D719" s="40"/>
      <c r="E719" s="40"/>
      <c r="F719" s="40"/>
      <c r="G719" s="40"/>
    </row>
    <row r="720" spans="1:7" ht="25.5">
      <c r="A720" s="58"/>
      <c r="B720" s="79">
        <v>78</v>
      </c>
      <c r="C720" s="65" t="s">
        <v>424</v>
      </c>
      <c r="D720" s="87"/>
      <c r="E720" s="87"/>
      <c r="F720" s="87"/>
      <c r="G720" s="40"/>
    </row>
    <row r="721" spans="1:7" ht="15" customHeight="1">
      <c r="A721" s="58"/>
      <c r="B721" s="79" t="s">
        <v>284</v>
      </c>
      <c r="C721" s="65" t="s">
        <v>100</v>
      </c>
      <c r="D721" s="87">
        <v>0</v>
      </c>
      <c r="E721" s="87">
        <v>0</v>
      </c>
      <c r="F721" s="87">
        <v>0</v>
      </c>
      <c r="G721" s="94">
        <v>15000</v>
      </c>
    </row>
    <row r="722" spans="1:7" ht="29.1" customHeight="1">
      <c r="A722" s="58" t="s">
        <v>6</v>
      </c>
      <c r="B722" s="79">
        <v>78</v>
      </c>
      <c r="C722" s="65" t="s">
        <v>424</v>
      </c>
      <c r="D722" s="85">
        <f t="shared" ref="D722:G722" si="171">D721</f>
        <v>0</v>
      </c>
      <c r="E722" s="85">
        <f t="shared" si="171"/>
        <v>0</v>
      </c>
      <c r="F722" s="85">
        <f t="shared" si="171"/>
        <v>0</v>
      </c>
      <c r="G722" s="34">
        <f t="shared" si="171"/>
        <v>15000</v>
      </c>
    </row>
    <row r="723" spans="1:7">
      <c r="A723" s="58"/>
      <c r="B723" s="79"/>
      <c r="C723" s="65"/>
      <c r="D723" s="40"/>
      <c r="E723" s="40"/>
      <c r="F723" s="40"/>
      <c r="G723" s="40"/>
    </row>
    <row r="724" spans="1:7" ht="25.5">
      <c r="A724" s="58"/>
      <c r="B724" s="79">
        <v>79</v>
      </c>
      <c r="C724" s="65" t="s">
        <v>360</v>
      </c>
      <c r="D724" s="87"/>
      <c r="E724" s="87"/>
      <c r="F724" s="87"/>
      <c r="G724" s="40"/>
    </row>
    <row r="725" spans="1:7" ht="15" customHeight="1">
      <c r="A725" s="58"/>
      <c r="B725" s="79" t="s">
        <v>285</v>
      </c>
      <c r="C725" s="65" t="s">
        <v>100</v>
      </c>
      <c r="D725" s="87">
        <v>0</v>
      </c>
      <c r="E725" s="87">
        <v>0</v>
      </c>
      <c r="F725" s="87">
        <v>0</v>
      </c>
      <c r="G725" s="94">
        <v>15000</v>
      </c>
    </row>
    <row r="726" spans="1:7" ht="29.1" customHeight="1">
      <c r="A726" s="58" t="s">
        <v>6</v>
      </c>
      <c r="B726" s="79">
        <v>79</v>
      </c>
      <c r="C726" s="65" t="s">
        <v>360</v>
      </c>
      <c r="D726" s="85">
        <f t="shared" ref="D726:G726" si="172">D725</f>
        <v>0</v>
      </c>
      <c r="E726" s="85">
        <f t="shared" si="172"/>
        <v>0</v>
      </c>
      <c r="F726" s="85">
        <f t="shared" si="172"/>
        <v>0</v>
      </c>
      <c r="G726" s="34">
        <f t="shared" si="172"/>
        <v>15000</v>
      </c>
    </row>
    <row r="727" spans="1:7">
      <c r="A727" s="58"/>
      <c r="B727" s="79"/>
      <c r="C727" s="65"/>
      <c r="D727" s="40"/>
      <c r="E727" s="40"/>
      <c r="F727" s="40"/>
      <c r="G727" s="40"/>
    </row>
    <row r="728" spans="1:7" ht="29.1" customHeight="1">
      <c r="A728" s="58"/>
      <c r="B728" s="79">
        <v>80</v>
      </c>
      <c r="C728" s="65" t="s">
        <v>408</v>
      </c>
      <c r="D728" s="87"/>
      <c r="E728" s="87"/>
      <c r="F728" s="87"/>
      <c r="G728" s="40"/>
    </row>
    <row r="729" spans="1:7" ht="15" customHeight="1">
      <c r="A729" s="58"/>
      <c r="B729" s="79" t="s">
        <v>341</v>
      </c>
      <c r="C729" s="65" t="s">
        <v>100</v>
      </c>
      <c r="D729" s="87">
        <v>0</v>
      </c>
      <c r="E729" s="87">
        <v>0</v>
      </c>
      <c r="F729" s="87">
        <v>0</v>
      </c>
      <c r="G729" s="94">
        <v>3000</v>
      </c>
    </row>
    <row r="730" spans="1:7" ht="29.1" customHeight="1">
      <c r="A730" s="58" t="s">
        <v>6</v>
      </c>
      <c r="B730" s="79">
        <v>80</v>
      </c>
      <c r="C730" s="65" t="s">
        <v>408</v>
      </c>
      <c r="D730" s="85">
        <f t="shared" ref="D730:G730" si="173">D729</f>
        <v>0</v>
      </c>
      <c r="E730" s="85">
        <f t="shared" si="173"/>
        <v>0</v>
      </c>
      <c r="F730" s="85">
        <f t="shared" si="173"/>
        <v>0</v>
      </c>
      <c r="G730" s="34">
        <f t="shared" si="173"/>
        <v>3000</v>
      </c>
    </row>
    <row r="731" spans="1:7">
      <c r="A731" s="58" t="s">
        <v>6</v>
      </c>
      <c r="B731" s="62">
        <v>50</v>
      </c>
      <c r="C731" s="60" t="s">
        <v>59</v>
      </c>
      <c r="D731" s="34">
        <f>D666+D670+D674+D678+D682+D686+D690+D694+D698+D702+D706+D710+D714+D718+D722+D726+D730</f>
        <v>40000</v>
      </c>
      <c r="E731" s="34">
        <f t="shared" ref="E731:G731" si="174">E666+E670+E674+E678+E682+E686+E690+E694+E698+E702+E706+E710+E714+E718+E722+E726+E730</f>
        <v>114100</v>
      </c>
      <c r="F731" s="34">
        <f t="shared" si="174"/>
        <v>111100</v>
      </c>
      <c r="G731" s="34">
        <f t="shared" si="174"/>
        <v>100262</v>
      </c>
    </row>
    <row r="732" spans="1:7" s="104" customFormat="1" ht="15" customHeight="1">
      <c r="A732" s="58" t="s">
        <v>6</v>
      </c>
      <c r="B732" s="61">
        <v>4.8</v>
      </c>
      <c r="C732" s="57" t="s">
        <v>28</v>
      </c>
      <c r="D732" s="34">
        <f t="shared" ref="D732:G732" si="175">D191+D369+D297+D347+D519+D661+D731</f>
        <v>443515</v>
      </c>
      <c r="E732" s="34">
        <f t="shared" si="175"/>
        <v>520573</v>
      </c>
      <c r="F732" s="34">
        <f t="shared" si="175"/>
        <v>470573</v>
      </c>
      <c r="G732" s="34">
        <f t="shared" si="175"/>
        <v>860693</v>
      </c>
    </row>
    <row r="733" spans="1:7" s="104" customFormat="1" ht="15" customHeight="1">
      <c r="A733" s="58" t="s">
        <v>6</v>
      </c>
      <c r="B733" s="59">
        <v>4</v>
      </c>
      <c r="C733" s="60" t="s">
        <v>0</v>
      </c>
      <c r="D733" s="38">
        <f>D732</f>
        <v>443515</v>
      </c>
      <c r="E733" s="38">
        <f t="shared" ref="E733:G733" si="176">E732</f>
        <v>520573</v>
      </c>
      <c r="F733" s="38">
        <f t="shared" si="176"/>
        <v>470573</v>
      </c>
      <c r="G733" s="38">
        <f t="shared" si="176"/>
        <v>860693</v>
      </c>
    </row>
    <row r="734" spans="1:7" s="104" customFormat="1" ht="25.5">
      <c r="A734" s="26" t="s">
        <v>6</v>
      </c>
      <c r="B734" s="56">
        <v>4202</v>
      </c>
      <c r="C734" s="57" t="s">
        <v>27</v>
      </c>
      <c r="D734" s="38">
        <f t="shared" ref="D734:G735" si="177">D733</f>
        <v>443515</v>
      </c>
      <c r="E734" s="38">
        <f t="shared" si="177"/>
        <v>520573</v>
      </c>
      <c r="F734" s="38">
        <f t="shared" si="177"/>
        <v>470573</v>
      </c>
      <c r="G734" s="38">
        <f t="shared" si="177"/>
        <v>860693</v>
      </c>
    </row>
    <row r="735" spans="1:7" s="104" customFormat="1">
      <c r="A735" s="50" t="s">
        <v>6</v>
      </c>
      <c r="B735" s="67"/>
      <c r="C735" s="68" t="s">
        <v>26</v>
      </c>
      <c r="D735" s="38">
        <f t="shared" si="177"/>
        <v>443515</v>
      </c>
      <c r="E735" s="38">
        <f t="shared" si="177"/>
        <v>520573</v>
      </c>
      <c r="F735" s="38">
        <f t="shared" si="177"/>
        <v>470573</v>
      </c>
      <c r="G735" s="38">
        <f t="shared" si="177"/>
        <v>860693</v>
      </c>
    </row>
    <row r="736" spans="1:7" s="104" customFormat="1">
      <c r="A736" s="50" t="s">
        <v>6</v>
      </c>
      <c r="B736" s="67"/>
      <c r="C736" s="68" t="s">
        <v>4</v>
      </c>
      <c r="D736" s="38">
        <f t="shared" ref="D736:G736" si="178">D735+D151</f>
        <v>845260</v>
      </c>
      <c r="E736" s="38">
        <f t="shared" si="178"/>
        <v>910801</v>
      </c>
      <c r="F736" s="38">
        <f t="shared" si="178"/>
        <v>876013</v>
      </c>
      <c r="G736" s="38">
        <f t="shared" si="178"/>
        <v>1188195</v>
      </c>
    </row>
    <row r="737" spans="1:7" s="129" customFormat="1" ht="13.5">
      <c r="A737" s="126"/>
      <c r="B737" s="127"/>
      <c r="C737" s="126"/>
      <c r="D737" s="128"/>
      <c r="E737" s="128"/>
      <c r="F737" s="128"/>
      <c r="G737" s="128"/>
    </row>
    <row r="738" spans="1:7" s="141" customFormat="1" ht="25.5">
      <c r="A738" s="135" t="s">
        <v>39</v>
      </c>
      <c r="B738" s="136">
        <v>2205</v>
      </c>
      <c r="C738" s="137" t="s">
        <v>41</v>
      </c>
      <c r="D738" s="138">
        <v>325</v>
      </c>
      <c r="E738" s="139">
        <v>0</v>
      </c>
      <c r="F738" s="139">
        <v>0</v>
      </c>
      <c r="G738" s="140">
        <v>0</v>
      </c>
    </row>
    <row r="739" spans="1:7">
      <c r="A739" s="26"/>
      <c r="B739" s="54"/>
      <c r="C739" s="32"/>
      <c r="D739" s="70"/>
      <c r="E739" s="40"/>
      <c r="F739" s="40"/>
      <c r="G739" s="66"/>
    </row>
    <row r="740" spans="1:7">
      <c r="B740" s="71"/>
      <c r="C740" s="72"/>
      <c r="D740" s="40"/>
      <c r="E740" s="40"/>
      <c r="F740" s="40"/>
      <c r="G740" s="40"/>
    </row>
    <row r="741" spans="1:7">
      <c r="B741" s="73"/>
      <c r="C741" s="74"/>
      <c r="D741" s="36"/>
      <c r="E741" s="39"/>
      <c r="F741" s="39"/>
      <c r="G741" s="39"/>
    </row>
    <row r="742" spans="1:7" s="74" customFormat="1">
      <c r="B742" s="73"/>
      <c r="D742" s="146"/>
      <c r="E742" s="147"/>
      <c r="F742" s="147"/>
      <c r="G742" s="13"/>
    </row>
    <row r="743" spans="1:7" s="74" customFormat="1">
      <c r="B743" s="73"/>
      <c r="C743" s="73"/>
      <c r="D743" s="148"/>
      <c r="E743" s="149"/>
      <c r="F743" s="149"/>
      <c r="G743" s="13"/>
    </row>
    <row r="744" spans="1:7" s="74" customFormat="1">
      <c r="B744" s="73"/>
      <c r="C744" s="73"/>
      <c r="D744" s="13"/>
      <c r="E744" s="13"/>
      <c r="F744" s="13"/>
      <c r="G744" s="13"/>
    </row>
    <row r="745" spans="1:7" s="74" customFormat="1">
      <c r="B745" s="73"/>
      <c r="C745" s="73"/>
      <c r="D745" s="13"/>
      <c r="E745" s="13"/>
      <c r="F745" s="13"/>
      <c r="G745" s="13"/>
    </row>
    <row r="746" spans="1:7">
      <c r="C746" s="6"/>
    </row>
    <row r="747" spans="1:7">
      <c r="C747" s="6"/>
    </row>
    <row r="748" spans="1:7">
      <c r="C748" s="6"/>
    </row>
    <row r="749" spans="1:7">
      <c r="C749" s="6"/>
    </row>
    <row r="750" spans="1:7" s="74" customFormat="1">
      <c r="B750" s="73"/>
      <c r="C750" s="73"/>
      <c r="D750" s="13"/>
      <c r="E750" s="13"/>
      <c r="F750" s="13"/>
      <c r="G750" s="13"/>
    </row>
    <row r="751" spans="1:7" s="74" customFormat="1">
      <c r="B751" s="73"/>
      <c r="C751" s="73"/>
      <c r="D751" s="13"/>
      <c r="E751" s="13"/>
      <c r="F751" s="13"/>
      <c r="G751" s="13"/>
    </row>
    <row r="752" spans="1:7" s="74" customFormat="1">
      <c r="B752" s="73"/>
      <c r="C752" s="73"/>
      <c r="D752" s="13"/>
      <c r="E752" s="13"/>
      <c r="F752" s="13"/>
      <c r="G752" s="13"/>
    </row>
    <row r="753" spans="2:7" s="74" customFormat="1">
      <c r="B753" s="73"/>
      <c r="C753" s="73"/>
      <c r="D753" s="13"/>
      <c r="E753" s="13"/>
      <c r="F753" s="13"/>
      <c r="G753" s="13"/>
    </row>
    <row r="754" spans="2:7" s="74" customFormat="1">
      <c r="B754" s="73"/>
      <c r="C754" s="73"/>
      <c r="D754" s="13"/>
      <c r="E754" s="13"/>
      <c r="F754" s="13"/>
      <c r="G754" s="13"/>
    </row>
    <row r="755" spans="2:7" s="74" customFormat="1">
      <c r="B755" s="73"/>
      <c r="C755" s="73"/>
      <c r="D755" s="13"/>
      <c r="E755" s="13"/>
      <c r="F755" s="13"/>
      <c r="G755" s="13"/>
    </row>
  </sheetData>
  <autoFilter ref="A18:G739"/>
  <mergeCells count="3">
    <mergeCell ref="A1:G1"/>
    <mergeCell ref="A2:G2"/>
    <mergeCell ref="E7:G7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64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3" manualBreakCount="3">
    <brk id="257" max="11" man="1"/>
    <brk id="289" max="11" man="1"/>
    <brk id="63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dem5</vt:lpstr>
      <vt:lpstr>'dem5'!culrec</vt:lpstr>
      <vt:lpstr>'dem5'!culture</vt:lpstr>
      <vt:lpstr>'dem5'!culturerevenue</vt:lpstr>
      <vt:lpstr>'dem5'!educap</vt:lpstr>
      <vt:lpstr>'dem5'!Print_Area</vt:lpstr>
      <vt:lpstr>'dem5'!Print_Titles</vt:lpstr>
      <vt:lpstr>'dem5'!revise</vt:lpstr>
      <vt:lpstr>'dem5'!sss</vt:lpstr>
      <vt:lpstr>'dem5'!summary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2026-07-27T05:22:53Z</cp:lastPrinted>
  <dcterms:created xsi:type="dcterms:W3CDTF">2004-06-02T16:08:15Z</dcterms:created>
  <dcterms:modified xsi:type="dcterms:W3CDTF">2026-08-03T06:02:21Z</dcterms:modified>
</cp:coreProperties>
</file>