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-120" yWindow="-120" windowWidth="29040" windowHeight="15720"/>
  </bookViews>
  <sheets>
    <sheet name="dem6" sheetId="4" r:id="rId1"/>
  </sheets>
  <externalReferences>
    <externalReference r:id="rId2"/>
  </externalReferences>
  <definedNames>
    <definedName name="__123Graph_D" localSheetId="0" hidden="1">[1]DEMAND18!#REF!</definedName>
    <definedName name="_xlnm._FilterDatabase" localSheetId="0" hidden="1">'dem6'!$A$17:$G$162</definedName>
    <definedName name="_Regression_Int" localSheetId="0" hidden="1">1</definedName>
    <definedName name="ecclesiastical" localSheetId="0">'dem6'!$C$11:$F$11</definedName>
    <definedName name="ecla" localSheetId="0">'dem6'!$D$146:$G$146</definedName>
    <definedName name="housingcap">#REF!</definedName>
    <definedName name="justice">#REF!</definedName>
    <definedName name="lr">#REF!</definedName>
    <definedName name="lrrec">#REF!</definedName>
    <definedName name="nc">#REF!</definedName>
    <definedName name="ncfund">#REF!</definedName>
    <definedName name="ncrec">#REF!</definedName>
    <definedName name="ncrec1">#REF!</definedName>
    <definedName name="np" localSheetId="0">'dem6'!#REF!</definedName>
    <definedName name="ossrec" localSheetId="0">'dem6'!#REF!</definedName>
    <definedName name="_xlnm.Print_Area" localSheetId="0">'dem6'!$A$1:$G$160</definedName>
    <definedName name="_xlnm.Print_Titles" localSheetId="0">'dem6'!$14:$17</definedName>
    <definedName name="revise" localSheetId="0">'dem6'!$D$178:$F$178</definedName>
    <definedName name="summary" localSheetId="0">'dem6'!$D$170:$F$170</definedName>
    <definedName name="welfarecap">#REF!</definedName>
    <definedName name="Z_239EE218_578E_4317_BEED_14D5D7089E27_.wvu.FilterData" localSheetId="0" hidden="1">'dem6'!$A$1:$G$163</definedName>
    <definedName name="Z_239EE218_578E_4317_BEED_14D5D7089E27_.wvu.PrintArea" localSheetId="0" hidden="1">'dem6'!$A$1:$G$147</definedName>
    <definedName name="Z_239EE218_578E_4317_BEED_14D5D7089E27_.wvu.PrintTitles" localSheetId="0" hidden="1">'dem6'!$15:$17</definedName>
    <definedName name="Z_302A3EA3_AE96_11D5_A646_0050BA3D7AFD_.wvu.FilterData" localSheetId="0" hidden="1">'dem6'!$A$1:$G$163</definedName>
    <definedName name="Z_302A3EA3_AE96_11D5_A646_0050BA3D7AFD_.wvu.PrintArea" localSheetId="0" hidden="1">'dem6'!$A$1:$G$147</definedName>
    <definedName name="Z_302A3EA3_AE96_11D5_A646_0050BA3D7AFD_.wvu.PrintTitles" localSheetId="0" hidden="1">'dem6'!$15:$17</definedName>
    <definedName name="Z_36DBA021_0ECB_11D4_8064_004005726899_.wvu.PrintArea" localSheetId="0" hidden="1">'dem6'!$A$1:$G$147</definedName>
    <definedName name="Z_36DBA021_0ECB_11D4_8064_004005726899_.wvu.PrintTitles" localSheetId="0" hidden="1">'dem6'!$15:$17</definedName>
    <definedName name="Z_93EBE921_AE91_11D5_8685_004005726899_.wvu.PrintArea" localSheetId="0" hidden="1">'dem6'!$A$1:$G$147</definedName>
    <definedName name="Z_93EBE921_AE91_11D5_8685_004005726899_.wvu.PrintTitles" localSheetId="0" hidden="1">'dem6'!$15:$17</definedName>
    <definedName name="Z_94DA79C1_0FDE_11D5_9579_000021DAEEA2_.wvu.PrintArea" localSheetId="0" hidden="1">'dem6'!$A$1:$G$147</definedName>
    <definedName name="Z_94DA79C1_0FDE_11D5_9579_000021DAEEA2_.wvu.PrintTitles" localSheetId="0" hidden="1">'dem6'!$15:$17</definedName>
    <definedName name="Z_C868F8C3_16D7_11D5_A68D_81D6213F5331_.wvu.PrintArea" localSheetId="0" hidden="1">'dem6'!$A$1:$G$147</definedName>
    <definedName name="Z_C868F8C3_16D7_11D5_A68D_81D6213F5331_.wvu.PrintTitles" localSheetId="0" hidden="1">'dem6'!$15:$17</definedName>
    <definedName name="Z_E5DF37BD_125C_11D5_8DC4_D0F5D88B3549_.wvu.PrintArea" localSheetId="0" hidden="1">'dem6'!$A$1:$G$147</definedName>
    <definedName name="Z_E5DF37BD_125C_11D5_8DC4_D0F5D88B3549_.wvu.PrintTitles" localSheetId="0" hidden="1">'dem6'!$15:$17</definedName>
    <definedName name="Z_F8ADACC1_164E_11D6_B603_000021DAEEA2_.wvu.PrintArea" localSheetId="0" hidden="1">'dem6'!$A$1:$G$147</definedName>
    <definedName name="Z_F8ADACC1_164E_11D6_B603_000021DAEEA2_.wvu.PrintTitles" localSheetId="0" hidden="1">'dem6'!$15:$17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4" i="4"/>
  <c r="F74"/>
  <c r="E74"/>
  <c r="D74"/>
  <c r="F68" l="1"/>
  <c r="E68"/>
  <c r="D68"/>
  <c r="G68"/>
  <c r="F51" l="1"/>
  <c r="F50"/>
  <c r="F48"/>
  <c r="F39"/>
  <c r="F24"/>
  <c r="F22"/>
  <c r="F25"/>
  <c r="F103"/>
  <c r="F154" l="1"/>
  <c r="F155" s="1"/>
  <c r="F156" s="1"/>
  <c r="F157" s="1"/>
  <c r="E154"/>
  <c r="E155" s="1"/>
  <c r="E156" s="1"/>
  <c r="E157" s="1"/>
  <c r="D154"/>
  <c r="D155" s="1"/>
  <c r="D156" s="1"/>
  <c r="D157" s="1"/>
  <c r="F94"/>
  <c r="F144" s="1"/>
  <c r="E94"/>
  <c r="D94"/>
  <c r="F90"/>
  <c r="E90"/>
  <c r="D90"/>
  <c r="F86"/>
  <c r="E86"/>
  <c r="D86"/>
  <c r="F82"/>
  <c r="E82"/>
  <c r="D82"/>
  <c r="F78"/>
  <c r="E78"/>
  <c r="D78"/>
  <c r="F64"/>
  <c r="F69" s="1"/>
  <c r="E64"/>
  <c r="E69" s="1"/>
  <c r="D64"/>
  <c r="D69" s="1"/>
  <c r="F59"/>
  <c r="E59"/>
  <c r="D59"/>
  <c r="F45"/>
  <c r="E45"/>
  <c r="D45"/>
  <c r="F34"/>
  <c r="E34"/>
  <c r="D34"/>
  <c r="E144" l="1"/>
  <c r="D144"/>
  <c r="F145" l="1"/>
  <c r="F146" s="1"/>
  <c r="F147" s="1"/>
  <c r="F158" s="1"/>
  <c r="E145"/>
  <c r="E146" s="1"/>
  <c r="E147" s="1"/>
  <c r="E158" s="1"/>
  <c r="D145"/>
  <c r="D146" s="1"/>
  <c r="D147" s="1"/>
  <c r="D158" s="1"/>
  <c r="G154" l="1"/>
  <c r="G155" s="1"/>
  <c r="G156" s="1"/>
  <c r="G157" s="1"/>
  <c r="G94"/>
  <c r="G90"/>
  <c r="G86"/>
  <c r="G82"/>
  <c r="G78"/>
  <c r="G64"/>
  <c r="G69" s="1"/>
  <c r="G144" l="1"/>
  <c r="G59"/>
  <c r="G45"/>
  <c r="G34"/>
  <c r="G145" l="1"/>
  <c r="G146" s="1"/>
  <c r="G147" s="1"/>
  <c r="G158" s="1"/>
  <c r="E11" l="1"/>
  <c r="D11" l="1"/>
  <c r="F11" l="1"/>
</calcChain>
</file>

<file path=xl/sharedStrings.xml><?xml version="1.0" encoding="utf-8"?>
<sst xmlns="http://schemas.openxmlformats.org/spreadsheetml/2006/main" count="223" uniqueCount="133">
  <si>
    <t>Other Social Services</t>
  </si>
  <si>
    <t>Voted</t>
  </si>
  <si>
    <t>Major /Sub-Major/Minor/Sub/Detailed Heads</t>
  </si>
  <si>
    <t>Total</t>
  </si>
  <si>
    <t>REVENUE SECTION</t>
  </si>
  <si>
    <t>M.H.</t>
  </si>
  <si>
    <t>Head Office Establishment</t>
  </si>
  <si>
    <t>00.44.01</t>
  </si>
  <si>
    <t>Salaries</t>
  </si>
  <si>
    <t>00.44.11</t>
  </si>
  <si>
    <t>00.44.13</t>
  </si>
  <si>
    <t>Office Expenses</t>
  </si>
  <si>
    <t>00.44.34</t>
  </si>
  <si>
    <t>Buddha Gaya Establishment</t>
  </si>
  <si>
    <t>00.67.01</t>
  </si>
  <si>
    <t>00.67.11</t>
  </si>
  <si>
    <t>00.67.13</t>
  </si>
  <si>
    <t>Pemayangtse Monastery</t>
  </si>
  <si>
    <t>60.72.31</t>
  </si>
  <si>
    <t>Tashiding Monastery</t>
  </si>
  <si>
    <t>60.73.31</t>
  </si>
  <si>
    <t>Ralang Monastery</t>
  </si>
  <si>
    <t>60.74.31</t>
  </si>
  <si>
    <t>Rumtek Monastery</t>
  </si>
  <si>
    <t>60.75.31</t>
  </si>
  <si>
    <t>Phensong Monastery</t>
  </si>
  <si>
    <t>60.76.31</t>
  </si>
  <si>
    <t>Phodong Monastery</t>
  </si>
  <si>
    <t>60.77.31</t>
  </si>
  <si>
    <t>Monastic School, Sanskrit Pathsala &amp; Arts School Establishment</t>
  </si>
  <si>
    <t>00.68.01</t>
  </si>
  <si>
    <t>00.68.11</t>
  </si>
  <si>
    <t>00.68.13</t>
  </si>
  <si>
    <t>00.68.31</t>
  </si>
  <si>
    <t>II. Details of the estimates and the heads under which this grant will be accounted for:</t>
  </si>
  <si>
    <t>Upkeep of Shrines, Temples etc</t>
  </si>
  <si>
    <t>B - Social Services (h) Others</t>
  </si>
  <si>
    <t>Revenue</t>
  </si>
  <si>
    <t>Capital</t>
  </si>
  <si>
    <t>(In Thousands of Rupees)</t>
  </si>
  <si>
    <t>Rec</t>
  </si>
  <si>
    <t>Ecclesiastical, 00.911-Deduct Recoveries of overpayments</t>
  </si>
  <si>
    <t>00.44.02</t>
  </si>
  <si>
    <t>Wages</t>
  </si>
  <si>
    <t>00.68.02</t>
  </si>
  <si>
    <t>DEMAND NO. 6</t>
  </si>
  <si>
    <t>ECCLESIASTICAL</t>
  </si>
  <si>
    <t>Actuals</t>
  </si>
  <si>
    <t>Budget 
Estimate</t>
  </si>
  <si>
    <t>Revised 
Estimate</t>
  </si>
  <si>
    <t>Reception of HH Gyalwang Karmapa Ogyen Trinley Dorjee</t>
  </si>
  <si>
    <t>00.44.27</t>
  </si>
  <si>
    <t>Phodong Gumpa</t>
  </si>
  <si>
    <t>Medical Treatment</t>
  </si>
  <si>
    <t>Allowances</t>
  </si>
  <si>
    <t>Leave Travel Concession</t>
  </si>
  <si>
    <t>Domestic Travel Expenses</t>
  </si>
  <si>
    <t>Foreign Travel Expenses</t>
  </si>
  <si>
    <t>00.44.12</t>
  </si>
  <si>
    <t>00.44.49</t>
  </si>
  <si>
    <t>Other Revenue Expenditure</t>
  </si>
  <si>
    <t>00.67.06</t>
  </si>
  <si>
    <t>00.67.07</t>
  </si>
  <si>
    <t>Grant in Aid General</t>
  </si>
  <si>
    <t>00.67.49</t>
  </si>
  <si>
    <t>00.68.06</t>
  </si>
  <si>
    <t>00.68.07</t>
  </si>
  <si>
    <t>00.68.08</t>
  </si>
  <si>
    <t>Minor Civil and Electrical Works</t>
  </si>
  <si>
    <t>Scholarships</t>
  </si>
  <si>
    <t>00.68.09</t>
  </si>
  <si>
    <t>Training Expenses</t>
  </si>
  <si>
    <t>00.44.06</t>
  </si>
  <si>
    <t>00.44.07</t>
  </si>
  <si>
    <t>00.44.08</t>
  </si>
  <si>
    <t>Chimey and Puja</t>
  </si>
  <si>
    <t>60.55.31</t>
  </si>
  <si>
    <t>Bumchu Festival</t>
  </si>
  <si>
    <t>60.54.31</t>
  </si>
  <si>
    <t>00.67.29</t>
  </si>
  <si>
    <t>Repair and Maintenance</t>
  </si>
  <si>
    <t>60.53.35</t>
  </si>
  <si>
    <t>44.50.49</t>
  </si>
  <si>
    <t>Tenchi Shapten</t>
  </si>
  <si>
    <t>Development of Various Religious Institutes</t>
  </si>
  <si>
    <t>60.40.35</t>
  </si>
  <si>
    <t>Grants to Monasteries, Shrines and Temples</t>
  </si>
  <si>
    <t>60.52.31</t>
  </si>
  <si>
    <t>2024-25</t>
  </si>
  <si>
    <t>00.44.31</t>
  </si>
  <si>
    <t>Capital Outlay on Other Social Services</t>
  </si>
  <si>
    <t>00.800</t>
  </si>
  <si>
    <t>Other Expenditure</t>
  </si>
  <si>
    <t>Motor Vehicles</t>
  </si>
  <si>
    <t>CAPITAL SECTION</t>
  </si>
  <si>
    <t>B - Capital Account of Social Services</t>
  </si>
  <si>
    <t xml:space="preserve"> (h) Capital Account of Other Social Services</t>
  </si>
  <si>
    <t>00.68.21</t>
  </si>
  <si>
    <t>Materials and Supplies</t>
  </si>
  <si>
    <t>60.33.31</t>
  </si>
  <si>
    <t>60.32.31</t>
  </si>
  <si>
    <t>Phuntsok Choeling Monastery at Lower Sribadam, Rinchenpong Constituency</t>
  </si>
  <si>
    <t>Denzong Phempa Chung Gumpa, Chandmari, Syari Constituency</t>
  </si>
  <si>
    <t>60.31.31</t>
  </si>
  <si>
    <t>60.30.31</t>
  </si>
  <si>
    <t>Karma Samten Choling Gumpa, Makai Bari, Rongli, Pakyong District</t>
  </si>
  <si>
    <t>60.29.31</t>
  </si>
  <si>
    <t>44.00.51</t>
  </si>
  <si>
    <t>Lingdum Monastery, Khuwang Rinchenpong, 
Martam Rumtek Constituency</t>
  </si>
  <si>
    <t>2025-26</t>
  </si>
  <si>
    <t>00.68.29</t>
  </si>
  <si>
    <t>60.78.31</t>
  </si>
  <si>
    <t>60.79.35</t>
  </si>
  <si>
    <t>60.78.35</t>
  </si>
  <si>
    <t>Rai Manhkhim at Ranka, Gangtok District</t>
  </si>
  <si>
    <t>Palchen Cholling Monastry, Ralong (Barfung), Namchi District</t>
  </si>
  <si>
    <t>Construction of  Phadamchen Buddhist Gumpa at Phadamchen, Pakyong District</t>
  </si>
  <si>
    <t>60.80.35</t>
  </si>
  <si>
    <t>Repairs and Maintenance</t>
  </si>
  <si>
    <t>I. Estimate of the amount required in the year ending 31st March, 2027 to defray the charges in respect of Ecclesiastical</t>
  </si>
  <si>
    <t>Emoluments of Chairpersons, Advisors &amp; OSDs</t>
  </si>
  <si>
    <t>53</t>
  </si>
  <si>
    <t>44.53.49</t>
  </si>
  <si>
    <t>60.83.31</t>
  </si>
  <si>
    <t>60.91.31</t>
  </si>
  <si>
    <t>Pema Choling Agamlok Gumpa</t>
  </si>
  <si>
    <t xml:space="preserve">Kabir Math, Dalapchen </t>
  </si>
  <si>
    <t>00.67.35</t>
  </si>
  <si>
    <t>60.28.35</t>
  </si>
  <si>
    <t>Construction work, Chen Painting and KU at Kodyoung Monastery, Mangan District</t>
  </si>
  <si>
    <t>Grants for Creation of Capital Assets</t>
  </si>
  <si>
    <t>Gonzang Monastery, Bhojoghari Phatak, Burtuk</t>
  </si>
  <si>
    <t>2026-27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</si>
</sst>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##"/>
    <numFmt numFmtId="165" formatCode="00000#"/>
    <numFmt numFmtId="166" formatCode="00.###"/>
    <numFmt numFmtId="167" formatCode="00.#0"/>
    <numFmt numFmtId="168" formatCode="0;[Red]0"/>
  </numFmts>
  <fonts count="8">
    <font>
      <sz val="10"/>
      <name val="Arial"/>
    </font>
    <font>
      <sz val="10"/>
      <name val="Arial"/>
      <family val="2"/>
    </font>
    <font>
      <sz val="10"/>
      <name val="Courier"/>
      <family val="3"/>
    </font>
    <font>
      <sz val="10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</cellStyleXfs>
  <cellXfs count="151">
    <xf numFmtId="0" fontId="0" fillId="0" borderId="0" xfId="0"/>
    <xf numFmtId="0" fontId="3" fillId="0" borderId="0" xfId="3" applyFont="1"/>
    <xf numFmtId="0" fontId="4" fillId="0" borderId="0" xfId="3" applyFont="1" applyAlignment="1">
      <alignment horizontal="center"/>
    </xf>
    <xf numFmtId="0" fontId="3" fillId="0" borderId="0" xfId="3" applyFont="1" applyAlignment="1">
      <alignment horizontal="center"/>
    </xf>
    <xf numFmtId="0" fontId="3" fillId="0" borderId="0" xfId="3" applyFont="1" applyAlignment="1">
      <alignment horizontal="right"/>
    </xf>
    <xf numFmtId="0" fontId="3" fillId="0" borderId="0" xfId="3" applyFont="1" applyAlignment="1">
      <alignment horizontal="left"/>
    </xf>
    <xf numFmtId="0" fontId="4" fillId="0" borderId="0" xfId="3" applyFont="1"/>
    <xf numFmtId="0" fontId="4" fillId="0" borderId="0" xfId="3" applyFont="1" applyAlignment="1">
      <alignment horizontal="right"/>
    </xf>
    <xf numFmtId="0" fontId="3" fillId="0" borderId="0" xfId="5" applyFont="1" applyAlignment="1">
      <alignment horizontal="left" vertical="top" wrapText="1"/>
    </xf>
    <xf numFmtId="0" fontId="3" fillId="0" borderId="0" xfId="5" applyFont="1" applyAlignment="1">
      <alignment horizontal="right" vertical="top" wrapText="1"/>
    </xf>
    <xf numFmtId="0" fontId="3" fillId="0" borderId="2" xfId="4" applyFont="1" applyBorder="1" applyAlignment="1">
      <alignment horizontal="left"/>
    </xf>
    <xf numFmtId="0" fontId="3" fillId="0" borderId="2" xfId="4" applyFont="1" applyBorder="1"/>
    <xf numFmtId="0" fontId="3" fillId="0" borderId="0" xfId="5" applyFont="1"/>
    <xf numFmtId="0" fontId="4" fillId="0" borderId="0" xfId="3" applyFont="1" applyAlignment="1">
      <alignment horizontal="left"/>
    </xf>
    <xf numFmtId="168" fontId="3" fillId="0" borderId="0" xfId="3" applyNumberFormat="1" applyFont="1" applyAlignment="1">
      <alignment horizontal="left"/>
    </xf>
    <xf numFmtId="168" fontId="3" fillId="0" borderId="0" xfId="3" applyNumberFormat="1" applyFont="1"/>
    <xf numFmtId="166" fontId="4" fillId="0" borderId="0" xfId="3" applyNumberFormat="1" applyFont="1"/>
    <xf numFmtId="167" fontId="3" fillId="0" borderId="0" xfId="3" applyNumberFormat="1" applyFont="1"/>
    <xf numFmtId="168" fontId="3" fillId="0" borderId="0" xfId="3" applyNumberFormat="1" applyFont="1" applyAlignment="1">
      <alignment horizontal="right"/>
    </xf>
    <xf numFmtId="43" fontId="3" fillId="0" borderId="0" xfId="1" applyFont="1" applyFill="1" applyAlignment="1" applyProtection="1">
      <alignment horizontal="right" wrapText="1"/>
    </xf>
    <xf numFmtId="0" fontId="3" fillId="0" borderId="0" xfId="3" applyFont="1" applyAlignment="1">
      <alignment vertical="top"/>
    </xf>
    <xf numFmtId="43" fontId="3" fillId="0" borderId="3" xfId="1" applyFont="1" applyFill="1" applyBorder="1" applyAlignment="1" applyProtection="1">
      <alignment horizontal="right" wrapText="1"/>
    </xf>
    <xf numFmtId="0" fontId="3" fillId="0" borderId="3" xfId="1" applyNumberFormat="1" applyFont="1" applyFill="1" applyBorder="1" applyAlignment="1" applyProtection="1">
      <alignment horizontal="right" wrapText="1"/>
    </xf>
    <xf numFmtId="1" fontId="3" fillId="0" borderId="0" xfId="3" applyNumberFormat="1" applyFont="1" applyAlignment="1">
      <alignment horizontal="left"/>
    </xf>
    <xf numFmtId="1" fontId="3" fillId="0" borderId="0" xfId="3" applyNumberFormat="1" applyFont="1" applyAlignment="1">
      <alignment horizontal="right"/>
    </xf>
    <xf numFmtId="1" fontId="3" fillId="0" borderId="0" xfId="1" applyNumberFormat="1" applyFont="1" applyFill="1" applyBorder="1" applyAlignment="1" applyProtection="1">
      <alignment horizontal="right"/>
    </xf>
    <xf numFmtId="43" fontId="3" fillId="0" borderId="0" xfId="1" applyFont="1" applyFill="1" applyBorder="1" applyAlignment="1" applyProtection="1">
      <alignment horizontal="right" wrapText="1"/>
    </xf>
    <xf numFmtId="0" fontId="3" fillId="0" borderId="0" xfId="1" applyNumberFormat="1" applyFont="1" applyFill="1" applyBorder="1" applyAlignment="1" applyProtection="1">
      <alignment horizontal="right" wrapText="1"/>
    </xf>
    <xf numFmtId="1" fontId="3" fillId="0" borderId="0" xfId="3" applyNumberFormat="1" applyFont="1"/>
    <xf numFmtId="167" fontId="3" fillId="0" borderId="0" xfId="3" applyNumberFormat="1" applyFont="1" applyAlignment="1">
      <alignment horizontal="right" vertical="top" wrapText="1"/>
    </xf>
    <xf numFmtId="0" fontId="3" fillId="0" borderId="0" xfId="3" applyFont="1" applyAlignment="1">
      <alignment horizontal="left" vertical="top" wrapText="1"/>
    </xf>
    <xf numFmtId="43" fontId="3" fillId="0" borderId="2" xfId="1" applyFont="1" applyFill="1" applyBorder="1" applyAlignment="1" applyProtection="1">
      <alignment horizontal="right" wrapText="1"/>
    </xf>
    <xf numFmtId="0" fontId="3" fillId="0" borderId="0" xfId="3" applyFont="1" applyAlignment="1">
      <alignment horizontal="left" vertical="top"/>
    </xf>
    <xf numFmtId="1" fontId="3" fillId="0" borderId="0" xfId="1" applyNumberFormat="1" applyFont="1" applyFill="1" applyAlignment="1" applyProtection="1">
      <alignment horizontal="left" wrapText="1"/>
    </xf>
    <xf numFmtId="1" fontId="3" fillId="0" borderId="0" xfId="1" applyNumberFormat="1" applyFont="1" applyFill="1" applyAlignment="1" applyProtection="1">
      <alignment horizontal="right" wrapText="1"/>
    </xf>
    <xf numFmtId="1" fontId="3" fillId="0" borderId="0" xfId="1" applyNumberFormat="1" applyFont="1" applyFill="1" applyBorder="1" applyAlignment="1" applyProtection="1">
      <alignment horizontal="right" wrapText="1"/>
    </xf>
    <xf numFmtId="1" fontId="3" fillId="0" borderId="0" xfId="1" applyNumberFormat="1" applyFont="1" applyFill="1" applyAlignment="1" applyProtection="1">
      <alignment horizontal="left"/>
    </xf>
    <xf numFmtId="1" fontId="3" fillId="0" borderId="0" xfId="1" applyNumberFormat="1" applyFont="1" applyFill="1" applyAlignment="1" applyProtection="1">
      <alignment horizontal="right"/>
    </xf>
    <xf numFmtId="0" fontId="3" fillId="0" borderId="3" xfId="3" applyFont="1" applyBorder="1" applyAlignment="1">
      <alignment horizontal="left"/>
    </xf>
    <xf numFmtId="0" fontId="3" fillId="0" borderId="3" xfId="3" applyFont="1" applyBorder="1"/>
    <xf numFmtId="0" fontId="4" fillId="0" borderId="3" xfId="3" applyFont="1" applyBorder="1" applyAlignment="1">
      <alignment horizontal="left"/>
    </xf>
    <xf numFmtId="0" fontId="3" fillId="0" borderId="0" xfId="3" applyFont="1" applyAlignment="1">
      <alignment horizontal="left" wrapText="1"/>
    </xf>
    <xf numFmtId="0" fontId="3" fillId="0" borderId="2" xfId="1" applyNumberFormat="1" applyFont="1" applyFill="1" applyBorder="1" applyAlignment="1" applyProtection="1">
      <alignment horizontal="right" wrapText="1"/>
    </xf>
    <xf numFmtId="0" fontId="3" fillId="0" borderId="2" xfId="3" applyFont="1" applyBorder="1" applyAlignment="1">
      <alignment horizontal="left"/>
    </xf>
    <xf numFmtId="1" fontId="3" fillId="0" borderId="0" xfId="1" applyNumberFormat="1" applyFont="1" applyFill="1" applyBorder="1" applyAlignment="1" applyProtection="1">
      <alignment horizontal="left"/>
    </xf>
    <xf numFmtId="0" fontId="5" fillId="0" borderId="0" xfId="4" applyFont="1" applyAlignment="1">
      <alignment horizontal="right"/>
    </xf>
    <xf numFmtId="49" fontId="3" fillId="0" borderId="0" xfId="3" applyNumberFormat="1" applyFont="1" applyAlignment="1">
      <alignment horizontal="right" vertical="top" wrapText="1"/>
    </xf>
    <xf numFmtId="0" fontId="3" fillId="0" borderId="1" xfId="1" applyNumberFormat="1" applyFont="1" applyFill="1" applyBorder="1" applyAlignment="1" applyProtection="1">
      <alignment horizontal="right" wrapText="1"/>
    </xf>
    <xf numFmtId="0" fontId="3" fillId="0" borderId="0" xfId="6" applyFont="1" applyAlignment="1">
      <alignment horizontal="center" vertical="center"/>
    </xf>
    <xf numFmtId="0" fontId="3" fillId="0" borderId="0" xfId="6" applyFont="1" applyAlignment="1">
      <alignment horizontal="left" vertical="center" wrapText="1"/>
    </xf>
    <xf numFmtId="0" fontId="3" fillId="0" borderId="0" xfId="6" applyFont="1" applyAlignment="1">
      <alignment vertical="center"/>
    </xf>
    <xf numFmtId="0" fontId="3" fillId="0" borderId="0" xfId="6" applyFont="1" applyAlignment="1">
      <alignment horizontal="right" vertical="center"/>
    </xf>
    <xf numFmtId="43" fontId="3" fillId="0" borderId="3" xfId="1" applyFont="1" applyFill="1" applyBorder="1" applyAlignment="1">
      <alignment horizontal="right" wrapText="1"/>
    </xf>
    <xf numFmtId="0" fontId="3" fillId="0" borderId="0" xfId="6" applyFont="1" applyAlignment="1">
      <alignment horizontal="center" vertical="top"/>
    </xf>
    <xf numFmtId="0" fontId="3" fillId="0" borderId="0" xfId="6" applyFont="1" applyAlignment="1">
      <alignment vertical="top"/>
    </xf>
    <xf numFmtId="0" fontId="3" fillId="0" borderId="0" xfId="6" applyFont="1" applyAlignment="1">
      <alignment horizontal="left" vertical="top" wrapText="1"/>
    </xf>
    <xf numFmtId="1" fontId="3" fillId="0" borderId="0" xfId="7" applyNumberFormat="1" applyFont="1" applyFill="1" applyBorder="1" applyAlignment="1" applyProtection="1">
      <alignment horizontal="right" vertical="top"/>
    </xf>
    <xf numFmtId="1" fontId="3" fillId="0" borderId="0" xfId="6" applyNumberFormat="1" applyFont="1" applyAlignment="1">
      <alignment horizontal="right" vertical="top"/>
    </xf>
    <xf numFmtId="1" fontId="3" fillId="0" borderId="0" xfId="6" applyNumberFormat="1" applyFont="1" applyAlignment="1">
      <alignment horizontal="right"/>
    </xf>
    <xf numFmtId="49" fontId="4" fillId="0" borderId="0" xfId="3" applyNumberFormat="1" applyFont="1" applyAlignment="1">
      <alignment horizontal="right"/>
    </xf>
    <xf numFmtId="0" fontId="3" fillId="0" borderId="3" xfId="3" applyFont="1" applyBorder="1" applyAlignment="1">
      <alignment horizontal="left" vertical="top"/>
    </xf>
    <xf numFmtId="0" fontId="4" fillId="0" borderId="3" xfId="3" applyFont="1" applyBorder="1"/>
    <xf numFmtId="0" fontId="3" fillId="0" borderId="0" xfId="6" applyFont="1"/>
    <xf numFmtId="43" fontId="3" fillId="0" borderId="0" xfId="1" applyFont="1" applyFill="1" applyBorder="1" applyAlignment="1" applyProtection="1">
      <alignment horizontal="left" wrapText="1"/>
    </xf>
    <xf numFmtId="1" fontId="3" fillId="0" borderId="0" xfId="6" applyNumberFormat="1" applyFont="1" applyAlignment="1">
      <alignment horizontal="left" wrapText="1"/>
    </xf>
    <xf numFmtId="0" fontId="3" fillId="0" borderId="0" xfId="3" applyFont="1" applyAlignment="1">
      <alignment vertical="center"/>
    </xf>
    <xf numFmtId="0" fontId="3" fillId="0" borderId="0" xfId="3" applyFont="1" applyAlignment="1">
      <alignment horizontal="left" vertical="center" wrapText="1"/>
    </xf>
    <xf numFmtId="0" fontId="3" fillId="0" borderId="0" xfId="3" applyFont="1" applyAlignment="1">
      <alignment horizontal="right" vertical="center"/>
    </xf>
    <xf numFmtId="0" fontId="3" fillId="0" borderId="2" xfId="3" applyFont="1" applyBorder="1" applyAlignment="1">
      <alignment horizontal="left" vertical="center" wrapText="1"/>
    </xf>
    <xf numFmtId="0" fontId="3" fillId="0" borderId="0" xfId="3" applyFont="1" applyAlignment="1">
      <alignment horizontal="left" vertical="center"/>
    </xf>
    <xf numFmtId="167" fontId="3" fillId="0" borderId="0" xfId="3" applyNumberFormat="1" applyFont="1" applyAlignment="1">
      <alignment horizontal="right" vertical="center"/>
    </xf>
    <xf numFmtId="165" fontId="3" fillId="0" borderId="0" xfId="3" applyNumberFormat="1" applyFont="1" applyAlignment="1">
      <alignment horizontal="right" vertical="top"/>
    </xf>
    <xf numFmtId="164" fontId="3" fillId="0" borderId="0" xfId="3" applyNumberFormat="1" applyFont="1" applyAlignment="1">
      <alignment vertical="top"/>
    </xf>
    <xf numFmtId="43" fontId="3" fillId="0" borderId="2" xfId="1" applyFont="1" applyFill="1" applyBorder="1" applyAlignment="1">
      <alignment horizontal="right" wrapText="1"/>
    </xf>
    <xf numFmtId="165" fontId="3" fillId="0" borderId="0" xfId="3" applyNumberFormat="1" applyFont="1" applyAlignment="1">
      <alignment horizontal="right" vertical="center"/>
    </xf>
    <xf numFmtId="0" fontId="3" fillId="0" borderId="0" xfId="1" applyNumberFormat="1" applyFont="1" applyFill="1" applyAlignment="1" applyProtection="1">
      <alignment horizontal="right" vertical="center" wrapText="1"/>
    </xf>
    <xf numFmtId="0" fontId="3" fillId="0" borderId="0" xfId="5" applyFont="1" applyAlignment="1">
      <alignment horizontal="left" vertical="center" wrapText="1"/>
    </xf>
    <xf numFmtId="0" fontId="3" fillId="0" borderId="0" xfId="5" applyFont="1" applyAlignment="1">
      <alignment horizontal="right" vertical="center" wrapText="1"/>
    </xf>
    <xf numFmtId="43" fontId="3" fillId="0" borderId="0" xfId="1" applyFont="1" applyFill="1" applyBorder="1" applyAlignment="1" applyProtection="1">
      <alignment horizontal="right" vertical="center" wrapText="1"/>
    </xf>
    <xf numFmtId="0" fontId="3" fillId="0" borderId="0" xfId="1" applyNumberFormat="1" applyFont="1" applyFill="1" applyBorder="1" applyAlignment="1" applyProtection="1">
      <alignment horizontal="right" vertical="center" wrapText="1"/>
    </xf>
    <xf numFmtId="0" fontId="3" fillId="0" borderId="0" xfId="5" applyFont="1" applyAlignment="1">
      <alignment vertical="center"/>
    </xf>
    <xf numFmtId="0" fontId="3" fillId="0" borderId="0" xfId="3" applyFont="1" applyAlignment="1">
      <alignment vertical="center" wrapText="1"/>
    </xf>
    <xf numFmtId="165" fontId="3" fillId="0" borderId="0" xfId="3" applyNumberFormat="1" applyFont="1" applyAlignment="1">
      <alignment horizontal="right" vertical="center" wrapText="1"/>
    </xf>
    <xf numFmtId="167" fontId="3" fillId="0" borderId="0" xfId="3" applyNumberFormat="1" applyFont="1" applyAlignment="1">
      <alignment horizontal="right" vertical="center" wrapText="1"/>
    </xf>
    <xf numFmtId="0" fontId="3" fillId="0" borderId="2" xfId="1" applyNumberFormat="1" applyFont="1" applyFill="1" applyBorder="1" applyAlignment="1" applyProtection="1">
      <alignment horizontal="right" vertical="center" wrapText="1"/>
    </xf>
    <xf numFmtId="0" fontId="3" fillId="0" borderId="2" xfId="3" applyFont="1" applyBorder="1" applyAlignment="1">
      <alignment horizontal="left" vertical="center"/>
    </xf>
    <xf numFmtId="165" fontId="3" fillId="0" borderId="2" xfId="3" applyNumberFormat="1" applyFont="1" applyBorder="1" applyAlignment="1">
      <alignment horizontal="right" vertical="center"/>
    </xf>
    <xf numFmtId="0" fontId="4" fillId="0" borderId="0" xfId="3" applyFont="1" applyAlignment="1">
      <alignment horizontal="left" vertical="center"/>
    </xf>
    <xf numFmtId="0" fontId="4" fillId="0" borderId="0" xfId="3" applyFont="1" applyAlignment="1">
      <alignment vertical="center"/>
    </xf>
    <xf numFmtId="0" fontId="4" fillId="0" borderId="0" xfId="3" applyFont="1" applyAlignment="1">
      <alignment horizontal="right" vertical="center"/>
    </xf>
    <xf numFmtId="43" fontId="4" fillId="0" borderId="0" xfId="1" applyFont="1" applyFill="1" applyAlignment="1" applyProtection="1">
      <alignment vertical="center"/>
    </xf>
    <xf numFmtId="0" fontId="4" fillId="0" borderId="0" xfId="2" applyFont="1" applyAlignment="1">
      <alignment vertical="center"/>
    </xf>
    <xf numFmtId="43" fontId="3" fillId="0" borderId="0" xfId="1" applyFont="1" applyFill="1" applyAlignment="1">
      <alignment vertical="center"/>
    </xf>
    <xf numFmtId="43" fontId="3" fillId="0" borderId="0" xfId="1" applyFont="1" applyFill="1" applyAlignment="1">
      <alignment horizontal="right" wrapText="1"/>
    </xf>
    <xf numFmtId="166" fontId="4" fillId="0" borderId="2" xfId="3" applyNumberFormat="1" applyFont="1" applyBorder="1"/>
    <xf numFmtId="0" fontId="4" fillId="0" borderId="2" xfId="3" applyFont="1" applyBorder="1" applyAlignment="1">
      <alignment horizontal="left"/>
    </xf>
    <xf numFmtId="0" fontId="3" fillId="0" borderId="2" xfId="6" applyFont="1" applyBorder="1" applyAlignment="1">
      <alignment horizontal="center" vertical="top"/>
    </xf>
    <xf numFmtId="0" fontId="3" fillId="0" borderId="2" xfId="6" applyFont="1" applyBorder="1" applyAlignment="1">
      <alignment vertical="top"/>
    </xf>
    <xf numFmtId="0" fontId="3" fillId="0" borderId="2" xfId="6" applyFont="1" applyBorder="1" applyAlignment="1">
      <alignment horizontal="left" vertical="top" wrapText="1"/>
    </xf>
    <xf numFmtId="0" fontId="3" fillId="0" borderId="0" xfId="1" applyNumberFormat="1" applyFont="1" applyFill="1" applyBorder="1" applyAlignment="1" applyProtection="1">
      <alignment vertical="center" wrapText="1"/>
    </xf>
    <xf numFmtId="0" fontId="3" fillId="0" borderId="3" xfId="1" applyNumberFormat="1" applyFont="1" applyFill="1" applyBorder="1" applyAlignment="1">
      <alignment horizontal="right" wrapText="1"/>
    </xf>
    <xf numFmtId="0" fontId="3" fillId="0" borderId="2" xfId="1" applyNumberFormat="1" applyFont="1" applyFill="1" applyBorder="1" applyAlignment="1">
      <alignment horizontal="right" wrapText="1"/>
    </xf>
    <xf numFmtId="0" fontId="6" fillId="0" borderId="0" xfId="3" applyFont="1" applyAlignment="1">
      <alignment horizontal="left" vertical="top"/>
    </xf>
    <xf numFmtId="0" fontId="6" fillId="0" borderId="0" xfId="3" applyFont="1"/>
    <xf numFmtId="0" fontId="6" fillId="0" borderId="0" xfId="3" applyFont="1" applyAlignment="1">
      <alignment horizontal="left"/>
    </xf>
    <xf numFmtId="0" fontId="6" fillId="0" borderId="0" xfId="1" applyNumberFormat="1" applyFont="1" applyFill="1" applyBorder="1" applyAlignment="1" applyProtection="1">
      <alignment horizontal="right" wrapText="1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1" applyNumberFormat="1" applyFont="1" applyFill="1" applyBorder="1" applyAlignment="1" applyProtection="1">
      <alignment horizontal="right" wrapText="1"/>
    </xf>
    <xf numFmtId="0" fontId="3" fillId="0" borderId="0" xfId="1" applyNumberFormat="1" applyFont="1" applyFill="1" applyAlignment="1" applyProtection="1">
      <alignment horizontal="right" wrapText="1"/>
    </xf>
    <xf numFmtId="0" fontId="3" fillId="0" borderId="0" xfId="1" applyNumberFormat="1" applyFont="1" applyFill="1" applyBorder="1" applyAlignment="1" applyProtection="1">
      <alignment horizontal="right"/>
    </xf>
    <xf numFmtId="49" fontId="3" fillId="0" borderId="0" xfId="5" applyNumberFormat="1" applyFont="1" applyAlignment="1">
      <alignment horizontal="right" vertical="top" wrapText="1"/>
    </xf>
    <xf numFmtId="0" fontId="3" fillId="0" borderId="0" xfId="1" applyNumberFormat="1" applyFont="1" applyFill="1" applyAlignment="1">
      <alignment horizontal="right" wrapText="1"/>
    </xf>
    <xf numFmtId="0" fontId="3" fillId="0" borderId="2" xfId="5" applyFont="1" applyBorder="1" applyAlignment="1">
      <alignment horizontal="left" vertical="center" wrapText="1"/>
    </xf>
    <xf numFmtId="0" fontId="3" fillId="0" borderId="2" xfId="5" applyFont="1" applyBorder="1" applyAlignment="1">
      <alignment horizontal="right" vertical="center" wrapText="1"/>
    </xf>
    <xf numFmtId="0" fontId="3" fillId="0" borderId="0" xfId="5" applyFont="1" applyAlignment="1">
      <alignment horizontal="left"/>
    </xf>
    <xf numFmtId="0" fontId="3" fillId="0" borderId="1" xfId="4" applyFont="1" applyBorder="1" applyAlignment="1">
      <alignment horizontal="right" vertical="center"/>
    </xf>
    <xf numFmtId="0" fontId="3" fillId="0" borderId="0" xfId="4" applyFont="1"/>
    <xf numFmtId="0" fontId="1" fillId="0" borderId="0" xfId="0" applyFont="1"/>
    <xf numFmtId="0" fontId="3" fillId="0" borderId="0" xfId="4" applyFont="1" applyAlignment="1">
      <alignment horizontal="right" vertical="center"/>
    </xf>
    <xf numFmtId="0" fontId="3" fillId="0" borderId="2" xfId="5" applyFont="1" applyBorder="1" applyAlignment="1">
      <alignment horizontal="left" vertical="top" wrapText="1"/>
    </xf>
    <xf numFmtId="0" fontId="3" fillId="0" borderId="2" xfId="5" applyFont="1" applyBorder="1" applyAlignment="1">
      <alignment horizontal="right" vertical="top" wrapText="1"/>
    </xf>
    <xf numFmtId="0" fontId="3" fillId="0" borderId="2" xfId="4" applyFont="1" applyBorder="1" applyAlignment="1">
      <alignment horizontal="right"/>
    </xf>
    <xf numFmtId="0" fontId="3" fillId="0" borderId="2" xfId="4" applyFont="1" applyBorder="1" applyAlignment="1">
      <alignment vertical="center" wrapText="1"/>
    </xf>
    <xf numFmtId="1" fontId="4" fillId="0" borderId="0" xfId="2" applyNumberFormat="1" applyFont="1" applyAlignment="1">
      <alignment horizontal="right" vertical="center"/>
    </xf>
    <xf numFmtId="43" fontId="4" fillId="0" borderId="0" xfId="1" applyFont="1" applyFill="1" applyAlignment="1" applyProtection="1">
      <alignment horizontal="right" vertical="center"/>
    </xf>
    <xf numFmtId="43" fontId="4" fillId="0" borderId="0" xfId="1" applyFont="1" applyFill="1" applyAlignment="1">
      <alignment vertical="center"/>
    </xf>
    <xf numFmtId="1" fontId="4" fillId="0" borderId="0" xfId="3" applyNumberFormat="1" applyFont="1" applyAlignment="1">
      <alignment vertical="center"/>
    </xf>
    <xf numFmtId="1" fontId="4" fillId="0" borderId="0" xfId="3" applyNumberFormat="1" applyFont="1" applyAlignment="1">
      <alignment horizontal="right" vertical="center"/>
    </xf>
    <xf numFmtId="1" fontId="4" fillId="0" borderId="0" xfId="1" applyNumberFormat="1" applyFont="1" applyFill="1" applyAlignment="1">
      <alignment vertical="center"/>
    </xf>
    <xf numFmtId="0" fontId="5" fillId="0" borderId="0" xfId="3" applyFont="1" applyAlignment="1">
      <alignment vertical="top" wrapText="1"/>
    </xf>
    <xf numFmtId="0" fontId="5" fillId="0" borderId="0" xfId="3" applyFont="1" applyAlignment="1">
      <alignment horizontal="right" vertical="top" wrapText="1"/>
    </xf>
    <xf numFmtId="0" fontId="5" fillId="0" borderId="0" xfId="3" applyFont="1" applyAlignment="1">
      <alignment horizontal="left" vertical="top" wrapText="1"/>
    </xf>
    <xf numFmtId="43" fontId="4" fillId="0" borderId="0" xfId="1" applyFont="1" applyFill="1" applyAlignment="1" applyProtection="1">
      <alignment horizontal="center" wrapText="1"/>
    </xf>
    <xf numFmtId="0" fontId="3" fillId="0" borderId="1" xfId="5" applyFont="1" applyBorder="1" applyAlignment="1">
      <alignment horizontal="left" vertical="center" wrapText="1"/>
    </xf>
    <xf numFmtId="0" fontId="3" fillId="0" borderId="1" xfId="5" applyFont="1" applyBorder="1" applyAlignment="1">
      <alignment horizontal="right" vertical="center" wrapText="1"/>
    </xf>
    <xf numFmtId="0" fontId="3" fillId="0" borderId="0" xfId="4" applyFont="1" applyAlignment="1">
      <alignment horizontal="left" vertical="center"/>
    </xf>
    <xf numFmtId="0" fontId="3" fillId="0" borderId="1" xfId="4" applyFont="1" applyBorder="1" applyAlignment="1">
      <alignment horizontal="right" vertical="center" wrapText="1"/>
    </xf>
    <xf numFmtId="0" fontId="5" fillId="0" borderId="0" xfId="3" applyFont="1" applyAlignment="1">
      <alignment vertical="top"/>
    </xf>
    <xf numFmtId="1" fontId="3" fillId="0" borderId="0" xfId="1" applyNumberFormat="1" applyFont="1" applyFill="1" applyBorder="1" applyAlignment="1" applyProtection="1">
      <alignment horizontal="left" vertical="top"/>
    </xf>
    <xf numFmtId="0" fontId="3" fillId="0" borderId="0" xfId="1" applyNumberFormat="1" applyFont="1" applyFill="1" applyBorder="1" applyAlignment="1" applyProtection="1">
      <alignment horizontal="right" vertical="top"/>
    </xf>
    <xf numFmtId="1" fontId="3" fillId="0" borderId="0" xfId="3" applyNumberFormat="1" applyFont="1" applyAlignment="1">
      <alignment horizontal="right" vertical="top"/>
    </xf>
    <xf numFmtId="43" fontId="3" fillId="0" borderId="0" xfId="1" applyFont="1" applyFill="1" applyBorder="1" applyAlignment="1" applyProtection="1">
      <alignment horizontal="right" vertical="top" wrapText="1"/>
    </xf>
    <xf numFmtId="0" fontId="3" fillId="0" borderId="0" xfId="1" applyNumberFormat="1" applyFont="1" applyFill="1" applyBorder="1" applyAlignment="1" applyProtection="1">
      <alignment horizontal="right" vertical="top" wrapText="1"/>
    </xf>
    <xf numFmtId="165" fontId="3" fillId="0" borderId="0" xfId="3" applyNumberFormat="1" applyFont="1" applyAlignment="1">
      <alignment horizontal="right"/>
    </xf>
    <xf numFmtId="0" fontId="3" fillId="0" borderId="0" xfId="5" applyFont="1" applyAlignment="1">
      <alignment horizontal="right" vertical="top"/>
    </xf>
    <xf numFmtId="0" fontId="3" fillId="0" borderId="1" xfId="4" applyFont="1" applyBorder="1" applyAlignment="1">
      <alignment horizontal="right" vertical="center" wrapText="1"/>
    </xf>
    <xf numFmtId="0" fontId="5" fillId="0" borderId="0" xfId="1" applyNumberFormat="1" applyFont="1" applyFill="1" applyBorder="1" applyAlignment="1" applyProtection="1">
      <alignment horizontal="right" wrapText="1"/>
    </xf>
    <xf numFmtId="43" fontId="5" fillId="0" borderId="0" xfId="1" applyFont="1" applyFill="1" applyBorder="1" applyAlignment="1" applyProtection="1">
      <alignment horizontal="right" wrapText="1"/>
    </xf>
    <xf numFmtId="0" fontId="4" fillId="0" borderId="0" xfId="3" applyFont="1" applyAlignment="1">
      <alignment horizontal="center"/>
    </xf>
  </cellXfs>
  <cellStyles count="8">
    <cellStyle name="Comma" xfId="1" builtinId="3"/>
    <cellStyle name="Comma 10" xfId="7"/>
    <cellStyle name="Normal" xfId="0" builtinId="0"/>
    <cellStyle name="Normal_BUDGET FOR  03-04" xfId="2"/>
    <cellStyle name="Normal_budget for 03-04" xfId="3"/>
    <cellStyle name="Normal_budget for 03-04 2" xfId="6"/>
    <cellStyle name="Normal_BUDGET-2000" xfId="4"/>
    <cellStyle name="Normal_budgetDocNIC02-03" xfId="5"/>
  </cellStyles>
  <dxfs count="0"/>
  <tableStyles count="0" defaultTableStyle="TableStyleMedium9" defaultPivotStyle="PivotStyleLight16"/>
  <colors>
    <mruColors>
      <color rgb="FFFF0066"/>
      <color rgb="FFFFCCFF"/>
      <color rgb="FF336699"/>
      <color rgb="FFFF99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532986</xdr:colOff>
      <xdr:row>19</xdr:row>
      <xdr:rowOff>107613</xdr:rowOff>
    </xdr:from>
    <xdr:to>
      <xdr:col>8</xdr:col>
      <xdr:colOff>163792</xdr:colOff>
      <xdr:row>23</xdr:row>
      <xdr:rowOff>141102</xdr:rowOff>
    </xdr:to>
    <xdr:sp macro="" textlink="">
      <xdr:nvSpPr>
        <xdr:cNvPr id="1161" name="Text Box 3" hidden="1">
          <a:extLst>
            <a:ext uri="{FF2B5EF4-FFF2-40B4-BE49-F238E27FC236}">
              <a16:creationId xmlns="" xmlns:a16="http://schemas.microsoft.com/office/drawing/2014/main" id="{00000000-0008-0000-0000-000089040000}"/>
            </a:ext>
          </a:extLst>
        </xdr:cNvPr>
        <xdr:cNvSpPr txBox="1">
          <a:spLocks noChangeArrowheads="1"/>
        </xdr:cNvSpPr>
      </xdr:nvSpPr>
      <xdr:spPr bwMode="auto">
        <a:xfrm>
          <a:off x="6419850" y="3276600"/>
          <a:ext cx="1219200" cy="74295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6</xdr:col>
      <xdr:colOff>565371</xdr:colOff>
      <xdr:row>35</xdr:row>
      <xdr:rowOff>105269</xdr:rowOff>
    </xdr:from>
    <xdr:to>
      <xdr:col>8</xdr:col>
      <xdr:colOff>182842</xdr:colOff>
      <xdr:row>38</xdr:row>
      <xdr:rowOff>33131</xdr:rowOff>
    </xdr:to>
    <xdr:sp macro="" textlink="">
      <xdr:nvSpPr>
        <xdr:cNvPr id="1162" name="Text Box 4" hidden="1">
          <a:extLst>
            <a:ext uri="{FF2B5EF4-FFF2-40B4-BE49-F238E27FC236}">
              <a16:creationId xmlns="" xmlns:a16="http://schemas.microsoft.com/office/drawing/2014/main" id="{00000000-0008-0000-0000-00008A040000}"/>
            </a:ext>
          </a:extLst>
        </xdr:cNvPr>
        <xdr:cNvSpPr txBox="1">
          <a:spLocks noChangeArrowheads="1"/>
        </xdr:cNvSpPr>
      </xdr:nvSpPr>
      <xdr:spPr bwMode="auto">
        <a:xfrm>
          <a:off x="6429375" y="5934075"/>
          <a:ext cx="1228725" cy="409575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BUDGET\Bud-Docu\Budget%202003-04$\budget%20for%2003-04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CEIPT (2)"/>
      <sheetName val="SUMMARY (2)"/>
      <sheetName val="EXP-MEMO"/>
      <sheetName val="DEMAND1"/>
      <sheetName val="Contents"/>
      <sheetName val="SUMMARY"/>
      <sheetName val="AFS-DIS"/>
      <sheetName val="Sheet1"/>
      <sheetName val="AFS-RCT"/>
      <sheetName val="RECEIPT"/>
      <sheetName val="DEMAND2"/>
      <sheetName val="DEMAND8"/>
      <sheetName val="DEMAND11"/>
      <sheetName val="DEMAND12"/>
      <sheetName val="GOVERNOR"/>
      <sheetName val="DEMAND13"/>
      <sheetName val="DEMAND14"/>
      <sheetName val="DEMAND15"/>
      <sheetName val="DEMAND17"/>
      <sheetName val="DEMAND18"/>
      <sheetName val="DEMAND19"/>
      <sheetName val="DEMAND20"/>
      <sheetName val="DEMAND16"/>
      <sheetName val="DEMAND21"/>
      <sheetName val="DEMAND22"/>
      <sheetName val="DEMAND23"/>
      <sheetName val="DEMAND24"/>
      <sheetName val="DEMAND25"/>
      <sheetName val="DEMAND26"/>
      <sheetName val="DEMAND27"/>
      <sheetName val="DEMAND28"/>
      <sheetName val="DEMAND29"/>
      <sheetName val="DEMAND30"/>
      <sheetName val="DEMAND31"/>
      <sheetName val="DEMAND32"/>
      <sheetName val="DEMAND33"/>
      <sheetName val="DEMAND34"/>
      <sheetName val="PSCOMM"/>
      <sheetName val="DEMAND35"/>
      <sheetName val="DEMAND36"/>
      <sheetName val="DEMAND37"/>
      <sheetName val="DEMAND38"/>
      <sheetName val="DEMAND39"/>
      <sheetName val="DEMAND40"/>
      <sheetName val="DEMAND41"/>
      <sheetName val="DEMAND42"/>
      <sheetName val="DEMAND43"/>
      <sheetName val="Sheet2"/>
      <sheetName val="DEMAND3"/>
      <sheetName val="DEMAND4"/>
      <sheetName val="DEMAND5"/>
      <sheetName val="DEMAND6"/>
      <sheetName val="DEMAND7"/>
      <sheetName val="DEMAND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syncVertical="1" syncRef="A1" transitionEvaluation="1" codeName="Sheet40">
    <tabColor rgb="FF92D050"/>
  </sheetPr>
  <dimension ref="A1:G180"/>
  <sheetViews>
    <sheetView tabSelected="1" view="pageBreakPreview" zoomScale="136" zoomScaleNormal="136" zoomScaleSheetLayoutView="136" workbookViewId="0">
      <selection activeCell="K18" sqref="K18"/>
    </sheetView>
  </sheetViews>
  <sheetFormatPr defaultColWidth="12.42578125" defaultRowHeight="12.75"/>
  <cols>
    <col min="1" max="1" width="5.7109375" style="65" customWidth="1"/>
    <col min="2" max="2" width="8.140625" style="65" customWidth="1"/>
    <col min="3" max="3" width="40.85546875" style="65" customWidth="1"/>
    <col min="4" max="7" width="10.7109375" style="65" customWidth="1"/>
    <col min="8" max="16384" width="12.42578125" style="65"/>
  </cols>
  <sheetData>
    <row r="1" spans="1:7" s="1" customFormat="1">
      <c r="A1" s="150" t="s">
        <v>45</v>
      </c>
      <c r="B1" s="150"/>
      <c r="C1" s="150"/>
      <c r="D1" s="150"/>
      <c r="E1" s="150"/>
      <c r="F1" s="150"/>
      <c r="G1" s="150"/>
    </row>
    <row r="2" spans="1:7" s="1" customFormat="1">
      <c r="A2" s="150" t="s">
        <v>46</v>
      </c>
      <c r="B2" s="150"/>
      <c r="C2" s="150"/>
      <c r="D2" s="150"/>
      <c r="E2" s="150"/>
      <c r="F2" s="150"/>
      <c r="G2" s="150"/>
    </row>
    <row r="3" spans="1:7" s="1" customFormat="1">
      <c r="A3" s="2"/>
      <c r="B3" s="2"/>
      <c r="C3" s="2"/>
      <c r="D3" s="2"/>
      <c r="F3" s="2"/>
      <c r="G3" s="2"/>
    </row>
    <row r="4" spans="1:7" s="1" customFormat="1">
      <c r="A4" s="3"/>
      <c r="B4" s="3"/>
      <c r="C4" s="4" t="s">
        <v>36</v>
      </c>
      <c r="D4" s="2">
        <v>2250</v>
      </c>
      <c r="E4" s="5" t="s">
        <v>0</v>
      </c>
      <c r="F4" s="2"/>
      <c r="G4" s="2"/>
    </row>
    <row r="5" spans="1:7" s="1" customFormat="1">
      <c r="A5" s="3"/>
      <c r="B5" s="3"/>
      <c r="C5" s="4" t="s">
        <v>95</v>
      </c>
      <c r="D5" s="2"/>
      <c r="E5" s="5"/>
      <c r="F5" s="2"/>
      <c r="G5" s="2"/>
    </row>
    <row r="6" spans="1:7" s="1" customFormat="1">
      <c r="A6" s="3"/>
      <c r="B6" s="3"/>
      <c r="C6" s="4" t="s">
        <v>96</v>
      </c>
      <c r="D6" s="2">
        <v>4250</v>
      </c>
      <c r="E6" s="5" t="s">
        <v>90</v>
      </c>
      <c r="F6" s="2"/>
      <c r="G6" s="2"/>
    </row>
    <row r="7" spans="1:7" s="1" customFormat="1">
      <c r="A7" s="3"/>
      <c r="B7" s="3"/>
      <c r="C7" s="4"/>
      <c r="D7" s="2"/>
      <c r="E7" s="5"/>
      <c r="F7" s="2"/>
      <c r="G7" s="2"/>
    </row>
    <row r="8" spans="1:7" s="1" customFormat="1">
      <c r="A8" s="116" t="s">
        <v>119</v>
      </c>
      <c r="B8" s="4"/>
      <c r="C8" s="3"/>
      <c r="G8" s="3"/>
    </row>
    <row r="9" spans="1:7" s="1" customFormat="1">
      <c r="A9" s="5"/>
      <c r="B9" s="3"/>
      <c r="F9" s="3"/>
      <c r="G9" s="3"/>
    </row>
    <row r="10" spans="1:7" s="1" customFormat="1">
      <c r="C10" s="2"/>
      <c r="D10" s="2" t="s">
        <v>37</v>
      </c>
      <c r="E10" s="2" t="s">
        <v>38</v>
      </c>
      <c r="F10" s="2" t="s">
        <v>3</v>
      </c>
    </row>
    <row r="11" spans="1:7" s="1" customFormat="1">
      <c r="C11" s="7" t="s">
        <v>1</v>
      </c>
      <c r="D11" s="2">
        <f>G147</f>
        <v>322197</v>
      </c>
      <c r="E11" s="134">
        <f>G157</f>
        <v>0</v>
      </c>
      <c r="F11" s="2">
        <f>SUM(D11:E11)</f>
        <v>322197</v>
      </c>
    </row>
    <row r="12" spans="1:7" s="1" customFormat="1">
      <c r="D12" s="7"/>
      <c r="E12" s="2"/>
    </row>
    <row r="13" spans="1:7" s="1" customFormat="1">
      <c r="A13" s="1" t="s">
        <v>34</v>
      </c>
    </row>
    <row r="14" spans="1:7" s="12" customFormat="1">
      <c r="A14" s="8"/>
      <c r="B14" s="9"/>
      <c r="C14" s="10"/>
      <c r="D14" s="11"/>
      <c r="E14" s="11"/>
      <c r="F14" s="11"/>
      <c r="G14" s="45" t="s">
        <v>39</v>
      </c>
    </row>
    <row r="15" spans="1:7" s="80" customFormat="1" ht="25.5">
      <c r="A15" s="135"/>
      <c r="B15" s="136"/>
      <c r="C15" s="137"/>
      <c r="D15" s="117" t="s">
        <v>47</v>
      </c>
      <c r="E15" s="138" t="s">
        <v>48</v>
      </c>
      <c r="F15" s="138" t="s">
        <v>49</v>
      </c>
      <c r="G15" s="147" t="s">
        <v>48</v>
      </c>
    </row>
    <row r="16" spans="1:7" s="12" customFormat="1">
      <c r="A16" s="8"/>
      <c r="B16" s="118" t="s">
        <v>2</v>
      </c>
      <c r="C16" s="119"/>
      <c r="D16" s="120" t="s">
        <v>88</v>
      </c>
      <c r="E16" s="120" t="s">
        <v>109</v>
      </c>
      <c r="F16" s="120" t="s">
        <v>109</v>
      </c>
      <c r="G16" s="146" t="s">
        <v>132</v>
      </c>
    </row>
    <row r="17" spans="1:7" s="12" customFormat="1">
      <c r="A17" s="121"/>
      <c r="B17" s="122"/>
      <c r="C17" s="10"/>
      <c r="D17" s="123"/>
      <c r="E17" s="123"/>
      <c r="F17" s="123"/>
      <c r="G17" s="124"/>
    </row>
    <row r="18" spans="1:7" s="1" customFormat="1">
      <c r="A18" s="3"/>
      <c r="B18" s="2"/>
      <c r="C18" s="13" t="s">
        <v>4</v>
      </c>
      <c r="D18" s="5"/>
      <c r="E18" s="5"/>
      <c r="F18" s="14"/>
      <c r="G18" s="3"/>
    </row>
    <row r="19" spans="1:7" s="1" customFormat="1">
      <c r="A19" s="5" t="s">
        <v>5</v>
      </c>
      <c r="B19" s="6">
        <v>2250</v>
      </c>
      <c r="C19" s="13" t="s">
        <v>0</v>
      </c>
      <c r="F19" s="15"/>
    </row>
    <row r="20" spans="1:7" s="1" customFormat="1">
      <c r="A20" s="5"/>
      <c r="B20" s="16">
        <v>0.10299999999999999</v>
      </c>
      <c r="C20" s="13" t="s">
        <v>35</v>
      </c>
      <c r="F20" s="15"/>
    </row>
    <row r="21" spans="1:7" s="1" customFormat="1">
      <c r="A21" s="5"/>
      <c r="B21" s="17">
        <v>0.44</v>
      </c>
      <c r="C21" s="5" t="s">
        <v>6</v>
      </c>
      <c r="D21" s="4"/>
      <c r="E21" s="4"/>
      <c r="F21" s="18"/>
      <c r="G21" s="4"/>
    </row>
    <row r="22" spans="1:7">
      <c r="A22" s="69"/>
      <c r="B22" s="74" t="s">
        <v>7</v>
      </c>
      <c r="C22" s="69" t="s">
        <v>8</v>
      </c>
      <c r="D22" s="75">
        <v>15104</v>
      </c>
      <c r="E22" s="75">
        <v>30519</v>
      </c>
      <c r="F22" s="75">
        <f>30519-33</f>
        <v>30486</v>
      </c>
      <c r="G22" s="75">
        <v>33058</v>
      </c>
    </row>
    <row r="23" spans="1:7">
      <c r="A23" s="69"/>
      <c r="B23" s="74" t="s">
        <v>42</v>
      </c>
      <c r="C23" s="69" t="s">
        <v>43</v>
      </c>
      <c r="D23" s="75">
        <v>25755</v>
      </c>
      <c r="E23" s="75">
        <v>16808</v>
      </c>
      <c r="F23" s="75">
        <v>16808</v>
      </c>
      <c r="G23" s="75">
        <v>16034</v>
      </c>
    </row>
    <row r="24" spans="1:7" s="80" customFormat="1">
      <c r="A24" s="76"/>
      <c r="B24" s="77" t="s">
        <v>72</v>
      </c>
      <c r="C24" s="76" t="s">
        <v>53</v>
      </c>
      <c r="D24" s="27">
        <v>407</v>
      </c>
      <c r="E24" s="79">
        <v>925</v>
      </c>
      <c r="F24" s="79">
        <f>925-188</f>
        <v>737</v>
      </c>
      <c r="G24" s="79">
        <v>1</v>
      </c>
    </row>
    <row r="25" spans="1:7" s="80" customFormat="1">
      <c r="A25" s="76"/>
      <c r="B25" s="77" t="s">
        <v>73</v>
      </c>
      <c r="C25" s="76" t="s">
        <v>54</v>
      </c>
      <c r="D25" s="27">
        <v>12345</v>
      </c>
      <c r="E25" s="79">
        <v>4456</v>
      </c>
      <c r="F25" s="79">
        <f>4456-1000</f>
        <v>3456</v>
      </c>
      <c r="G25" s="79">
        <v>4907</v>
      </c>
    </row>
    <row r="26" spans="1:7" s="80" customFormat="1">
      <c r="A26" s="76"/>
      <c r="B26" s="77" t="s">
        <v>74</v>
      </c>
      <c r="C26" s="76" t="s">
        <v>55</v>
      </c>
      <c r="D26" s="26">
        <v>0</v>
      </c>
      <c r="E26" s="27">
        <v>1</v>
      </c>
      <c r="F26" s="27">
        <v>1</v>
      </c>
      <c r="G26" s="79">
        <v>1</v>
      </c>
    </row>
    <row r="27" spans="1:7">
      <c r="A27" s="69"/>
      <c r="B27" s="74" t="s">
        <v>9</v>
      </c>
      <c r="C27" s="76" t="s">
        <v>56</v>
      </c>
      <c r="D27" s="75">
        <v>115</v>
      </c>
      <c r="E27" s="75">
        <v>164</v>
      </c>
      <c r="F27" s="75">
        <v>164</v>
      </c>
      <c r="G27" s="75">
        <v>250</v>
      </c>
    </row>
    <row r="28" spans="1:7" s="80" customFormat="1">
      <c r="A28" s="76"/>
      <c r="B28" s="77" t="s">
        <v>58</v>
      </c>
      <c r="C28" s="76" t="s">
        <v>57</v>
      </c>
      <c r="D28" s="26">
        <v>0</v>
      </c>
      <c r="E28" s="79">
        <v>1</v>
      </c>
      <c r="F28" s="79">
        <v>1</v>
      </c>
      <c r="G28" s="79">
        <v>1</v>
      </c>
    </row>
    <row r="29" spans="1:7">
      <c r="A29" s="69"/>
      <c r="B29" s="74" t="s">
        <v>10</v>
      </c>
      <c r="C29" s="69" t="s">
        <v>11</v>
      </c>
      <c r="D29" s="75">
        <v>1050</v>
      </c>
      <c r="E29" s="75">
        <v>1050</v>
      </c>
      <c r="F29" s="75">
        <v>1050</v>
      </c>
      <c r="G29" s="75">
        <v>1600</v>
      </c>
    </row>
    <row r="30" spans="1:7">
      <c r="A30" s="69"/>
      <c r="B30" s="74" t="s">
        <v>51</v>
      </c>
      <c r="C30" s="76" t="s">
        <v>68</v>
      </c>
      <c r="D30" s="19">
        <v>0</v>
      </c>
      <c r="E30" s="75">
        <v>5000</v>
      </c>
      <c r="F30" s="75">
        <v>5000</v>
      </c>
      <c r="G30" s="75">
        <v>1000</v>
      </c>
    </row>
    <row r="31" spans="1:7">
      <c r="A31" s="69"/>
      <c r="B31" s="74" t="s">
        <v>89</v>
      </c>
      <c r="C31" s="76" t="s">
        <v>63</v>
      </c>
      <c r="D31" s="110">
        <v>2000</v>
      </c>
      <c r="E31" s="75">
        <v>1500</v>
      </c>
      <c r="F31" s="75">
        <v>1500</v>
      </c>
      <c r="G31" s="75">
        <v>500</v>
      </c>
    </row>
    <row r="32" spans="1:7">
      <c r="A32" s="69"/>
      <c r="B32" s="74" t="s">
        <v>12</v>
      </c>
      <c r="C32" s="69" t="s">
        <v>69</v>
      </c>
      <c r="D32" s="75">
        <v>1440</v>
      </c>
      <c r="E32" s="75">
        <v>1440</v>
      </c>
      <c r="F32" s="75">
        <v>1440</v>
      </c>
      <c r="G32" s="75">
        <v>2700</v>
      </c>
    </row>
    <row r="33" spans="1:7">
      <c r="A33" s="81"/>
      <c r="B33" s="82" t="s">
        <v>59</v>
      </c>
      <c r="C33" s="66" t="s">
        <v>60</v>
      </c>
      <c r="D33" s="93">
        <v>0</v>
      </c>
      <c r="E33" s="93">
        <v>0</v>
      </c>
      <c r="F33" s="113">
        <v>848</v>
      </c>
      <c r="G33" s="19">
        <v>0</v>
      </c>
    </row>
    <row r="34" spans="1:7" s="1" customFormat="1">
      <c r="A34" s="5" t="s">
        <v>3</v>
      </c>
      <c r="B34" s="17">
        <v>0.44</v>
      </c>
      <c r="C34" s="5" t="s">
        <v>6</v>
      </c>
      <c r="D34" s="22">
        <f t="shared" ref="D34:G34" si="0">SUM(D22:D33)</f>
        <v>58216</v>
      </c>
      <c r="E34" s="22">
        <f t="shared" si="0"/>
        <v>61864</v>
      </c>
      <c r="F34" s="22">
        <f t="shared" si="0"/>
        <v>61491</v>
      </c>
      <c r="G34" s="22">
        <f t="shared" si="0"/>
        <v>60052</v>
      </c>
    </row>
    <row r="35" spans="1:7" s="1" customFormat="1">
      <c r="A35" s="5"/>
      <c r="B35" s="17"/>
      <c r="C35" s="5"/>
      <c r="D35" s="23"/>
      <c r="E35" s="23"/>
      <c r="F35" s="23"/>
      <c r="G35" s="24"/>
    </row>
    <row r="36" spans="1:7" s="1" customFormat="1">
      <c r="A36" s="5"/>
      <c r="B36" s="17">
        <v>0.67</v>
      </c>
      <c r="C36" s="5" t="s">
        <v>13</v>
      </c>
      <c r="D36" s="23"/>
      <c r="E36" s="23"/>
      <c r="F36" s="23"/>
      <c r="G36" s="24"/>
    </row>
    <row r="37" spans="1:7">
      <c r="A37" s="69"/>
      <c r="B37" s="74" t="s">
        <v>14</v>
      </c>
      <c r="C37" s="69" t="s">
        <v>8</v>
      </c>
      <c r="D37" s="75">
        <v>638</v>
      </c>
      <c r="E37" s="79">
        <v>1084</v>
      </c>
      <c r="F37" s="79">
        <v>1084</v>
      </c>
      <c r="G37" s="79">
        <v>1124</v>
      </c>
    </row>
    <row r="38" spans="1:7" s="80" customFormat="1">
      <c r="A38" s="76"/>
      <c r="B38" s="77" t="s">
        <v>61</v>
      </c>
      <c r="C38" s="76" t="s">
        <v>53</v>
      </c>
      <c r="D38" s="26">
        <v>0</v>
      </c>
      <c r="E38" s="79">
        <v>33</v>
      </c>
      <c r="F38" s="26">
        <v>0</v>
      </c>
      <c r="G38" s="79">
        <v>1</v>
      </c>
    </row>
    <row r="39" spans="1:7" s="80" customFormat="1">
      <c r="A39" s="76"/>
      <c r="B39" s="77" t="s">
        <v>62</v>
      </c>
      <c r="C39" s="76" t="s">
        <v>54</v>
      </c>
      <c r="D39" s="27">
        <v>467</v>
      </c>
      <c r="E39" s="79">
        <v>131</v>
      </c>
      <c r="F39" s="79">
        <f>131-52</f>
        <v>79</v>
      </c>
      <c r="G39" s="79">
        <v>135</v>
      </c>
    </row>
    <row r="40" spans="1:7">
      <c r="A40" s="69"/>
      <c r="B40" s="74" t="s">
        <v>15</v>
      </c>
      <c r="C40" s="76" t="s">
        <v>56</v>
      </c>
      <c r="D40" s="75">
        <v>13</v>
      </c>
      <c r="E40" s="79">
        <v>17</v>
      </c>
      <c r="F40" s="79">
        <v>17</v>
      </c>
      <c r="G40" s="79">
        <v>17</v>
      </c>
    </row>
    <row r="41" spans="1:7">
      <c r="A41" s="69"/>
      <c r="B41" s="74" t="s">
        <v>16</v>
      </c>
      <c r="C41" s="69" t="s">
        <v>11</v>
      </c>
      <c r="D41" s="75">
        <v>289</v>
      </c>
      <c r="E41" s="79">
        <v>289</v>
      </c>
      <c r="F41" s="79">
        <v>289</v>
      </c>
      <c r="G41" s="79">
        <v>289</v>
      </c>
    </row>
    <row r="42" spans="1:7">
      <c r="A42" s="69"/>
      <c r="B42" s="74" t="s">
        <v>79</v>
      </c>
      <c r="C42" s="69" t="s">
        <v>80</v>
      </c>
      <c r="D42" s="75">
        <v>69970</v>
      </c>
      <c r="E42" s="79">
        <v>25200</v>
      </c>
      <c r="F42" s="79">
        <v>25200</v>
      </c>
      <c r="G42" s="26">
        <v>0</v>
      </c>
    </row>
    <row r="43" spans="1:7">
      <c r="A43" s="69"/>
      <c r="B43" s="74" t="s">
        <v>127</v>
      </c>
      <c r="C43" s="66" t="s">
        <v>130</v>
      </c>
      <c r="D43" s="26">
        <v>0</v>
      </c>
      <c r="E43" s="26">
        <v>0</v>
      </c>
      <c r="F43" s="26">
        <v>0</v>
      </c>
      <c r="G43" s="27">
        <v>1500</v>
      </c>
    </row>
    <row r="44" spans="1:7">
      <c r="A44" s="69"/>
      <c r="B44" s="74" t="s">
        <v>64</v>
      </c>
      <c r="C44" s="66" t="s">
        <v>60</v>
      </c>
      <c r="D44" s="84">
        <v>400</v>
      </c>
      <c r="E44" s="84">
        <v>400</v>
      </c>
      <c r="F44" s="84">
        <v>400</v>
      </c>
      <c r="G44" s="84">
        <v>400</v>
      </c>
    </row>
    <row r="45" spans="1:7" s="1" customFormat="1">
      <c r="A45" s="5" t="s">
        <v>3</v>
      </c>
      <c r="B45" s="17">
        <v>0.67</v>
      </c>
      <c r="C45" s="5" t="s">
        <v>13</v>
      </c>
      <c r="D45" s="42">
        <f t="shared" ref="D45:G45" si="1">SUM(D37:D44)</f>
        <v>71777</v>
      </c>
      <c r="E45" s="42">
        <f t="shared" si="1"/>
        <v>27154</v>
      </c>
      <c r="F45" s="42">
        <f t="shared" si="1"/>
        <v>27069</v>
      </c>
      <c r="G45" s="42">
        <f t="shared" si="1"/>
        <v>3466</v>
      </c>
    </row>
    <row r="46" spans="1:7" s="1" customFormat="1">
      <c r="A46" s="5"/>
      <c r="B46" s="17"/>
      <c r="C46" s="5"/>
      <c r="D46" s="23"/>
      <c r="E46" s="23"/>
      <c r="F46" s="23"/>
      <c r="G46" s="24"/>
    </row>
    <row r="47" spans="1:7" s="1" customFormat="1" ht="25.5">
      <c r="A47" s="5"/>
      <c r="B47" s="29">
        <v>0.68</v>
      </c>
      <c r="C47" s="30" t="s">
        <v>29</v>
      </c>
      <c r="D47" s="23"/>
      <c r="E47" s="23"/>
      <c r="F47" s="23"/>
      <c r="G47" s="24"/>
    </row>
    <row r="48" spans="1:7">
      <c r="A48" s="69"/>
      <c r="B48" s="70" t="s">
        <v>30</v>
      </c>
      <c r="C48" s="69" t="s">
        <v>8</v>
      </c>
      <c r="D48" s="79">
        <v>49765</v>
      </c>
      <c r="E48" s="99">
        <v>88125</v>
      </c>
      <c r="F48" s="99">
        <f>88125-384</f>
        <v>87741</v>
      </c>
      <c r="G48" s="79">
        <v>87609</v>
      </c>
    </row>
    <row r="49" spans="1:7">
      <c r="A49" s="69"/>
      <c r="B49" s="70" t="s">
        <v>44</v>
      </c>
      <c r="C49" s="69" t="s">
        <v>43</v>
      </c>
      <c r="D49" s="79">
        <v>14516</v>
      </c>
      <c r="E49" s="79">
        <v>19692</v>
      </c>
      <c r="F49" s="79">
        <v>19692</v>
      </c>
      <c r="G49" s="79">
        <v>19704</v>
      </c>
    </row>
    <row r="50" spans="1:7" s="80" customFormat="1">
      <c r="A50" s="114"/>
      <c r="B50" s="115" t="s">
        <v>65</v>
      </c>
      <c r="C50" s="114" t="s">
        <v>53</v>
      </c>
      <c r="D50" s="42">
        <v>2488</v>
      </c>
      <c r="E50" s="84">
        <v>2643</v>
      </c>
      <c r="F50" s="84">
        <f>2643-48</f>
        <v>2595</v>
      </c>
      <c r="G50" s="84">
        <v>1</v>
      </c>
    </row>
    <row r="51" spans="1:7" s="80" customFormat="1">
      <c r="A51" s="76"/>
      <c r="B51" s="77" t="s">
        <v>66</v>
      </c>
      <c r="C51" s="76" t="s">
        <v>54</v>
      </c>
      <c r="D51" s="27">
        <v>35546</v>
      </c>
      <c r="E51" s="79">
        <v>11688</v>
      </c>
      <c r="F51" s="79">
        <f>11688-9000-1</f>
        <v>2687</v>
      </c>
      <c r="G51" s="79">
        <v>11494</v>
      </c>
    </row>
    <row r="52" spans="1:7" s="80" customFormat="1">
      <c r="A52" s="76"/>
      <c r="B52" s="77" t="s">
        <v>67</v>
      </c>
      <c r="C52" s="76" t="s">
        <v>55</v>
      </c>
      <c r="D52" s="26">
        <v>0</v>
      </c>
      <c r="E52" s="27">
        <v>1</v>
      </c>
      <c r="F52" s="27">
        <v>1</v>
      </c>
      <c r="G52" s="79">
        <v>1</v>
      </c>
    </row>
    <row r="53" spans="1:7" s="80" customFormat="1">
      <c r="A53" s="76"/>
      <c r="B53" s="77" t="s">
        <v>70</v>
      </c>
      <c r="C53" s="76" t="s">
        <v>71</v>
      </c>
      <c r="D53" s="79">
        <v>1000</v>
      </c>
      <c r="E53" s="79">
        <v>1000</v>
      </c>
      <c r="F53" s="79">
        <v>1000</v>
      </c>
      <c r="G53" s="26">
        <v>0</v>
      </c>
    </row>
    <row r="54" spans="1:7">
      <c r="A54" s="69"/>
      <c r="B54" s="70" t="s">
        <v>31</v>
      </c>
      <c r="C54" s="76" t="s">
        <v>56</v>
      </c>
      <c r="D54" s="79">
        <v>42</v>
      </c>
      <c r="E54" s="99">
        <v>42</v>
      </c>
      <c r="F54" s="99">
        <v>42</v>
      </c>
      <c r="G54" s="79">
        <v>42</v>
      </c>
    </row>
    <row r="55" spans="1:7">
      <c r="A55" s="69"/>
      <c r="B55" s="70" t="s">
        <v>32</v>
      </c>
      <c r="C55" s="69" t="s">
        <v>11</v>
      </c>
      <c r="D55" s="79">
        <v>257</v>
      </c>
      <c r="E55" s="99">
        <v>257</v>
      </c>
      <c r="F55" s="99">
        <v>257</v>
      </c>
      <c r="G55" s="79">
        <v>257</v>
      </c>
    </row>
    <row r="56" spans="1:7">
      <c r="A56" s="69"/>
      <c r="B56" s="70" t="s">
        <v>97</v>
      </c>
      <c r="C56" s="69" t="s">
        <v>98</v>
      </c>
      <c r="D56" s="27">
        <v>9994</v>
      </c>
      <c r="E56" s="26">
        <v>0</v>
      </c>
      <c r="F56" s="26">
        <v>0</v>
      </c>
      <c r="G56" s="26">
        <v>0</v>
      </c>
    </row>
    <row r="57" spans="1:7">
      <c r="A57" s="69"/>
      <c r="B57" s="70" t="s">
        <v>110</v>
      </c>
      <c r="C57" s="66" t="s">
        <v>118</v>
      </c>
      <c r="D57" s="26">
        <v>0</v>
      </c>
      <c r="E57" s="27">
        <v>2400</v>
      </c>
      <c r="F57" s="27">
        <v>2400</v>
      </c>
      <c r="G57" s="79">
        <v>550</v>
      </c>
    </row>
    <row r="58" spans="1:7">
      <c r="A58" s="69"/>
      <c r="B58" s="70" t="s">
        <v>33</v>
      </c>
      <c r="C58" s="66" t="s">
        <v>63</v>
      </c>
      <c r="D58" s="79">
        <v>1150</v>
      </c>
      <c r="E58" s="99">
        <v>1150</v>
      </c>
      <c r="F58" s="99">
        <v>1150</v>
      </c>
      <c r="G58" s="79">
        <v>1150</v>
      </c>
    </row>
    <row r="59" spans="1:7" s="1" customFormat="1" ht="25.5">
      <c r="A59" s="32" t="s">
        <v>3</v>
      </c>
      <c r="B59" s="29">
        <v>0.68</v>
      </c>
      <c r="C59" s="30" t="s">
        <v>29</v>
      </c>
      <c r="D59" s="22">
        <f t="shared" ref="D59:G59" si="2">SUM(D48:D58)</f>
        <v>114758</v>
      </c>
      <c r="E59" s="22">
        <f t="shared" si="2"/>
        <v>126998</v>
      </c>
      <c r="F59" s="22">
        <f t="shared" si="2"/>
        <v>117565</v>
      </c>
      <c r="G59" s="22">
        <f t="shared" si="2"/>
        <v>120808</v>
      </c>
    </row>
    <row r="60" spans="1:7" s="1" customFormat="1">
      <c r="A60" s="32"/>
      <c r="B60" s="29"/>
      <c r="C60" s="30"/>
      <c r="D60" s="109"/>
      <c r="E60" s="27"/>
      <c r="F60" s="27"/>
      <c r="G60" s="27"/>
    </row>
    <row r="61" spans="1:7" s="1" customFormat="1">
      <c r="A61" s="32"/>
      <c r="B61" s="46">
        <v>44</v>
      </c>
      <c r="C61" s="30" t="s">
        <v>6</v>
      </c>
      <c r="D61" s="27"/>
      <c r="E61" s="27"/>
      <c r="F61" s="27"/>
      <c r="G61" s="27"/>
    </row>
    <row r="62" spans="1:7" s="1" customFormat="1" ht="25.5">
      <c r="A62" s="32"/>
      <c r="B62" s="46">
        <v>50</v>
      </c>
      <c r="C62" s="41" t="s">
        <v>50</v>
      </c>
      <c r="D62" s="27"/>
      <c r="E62" s="27"/>
      <c r="F62" s="27"/>
      <c r="G62" s="27"/>
    </row>
    <row r="63" spans="1:7">
      <c r="A63" s="69"/>
      <c r="B63" s="83" t="s">
        <v>82</v>
      </c>
      <c r="C63" s="66" t="s">
        <v>60</v>
      </c>
      <c r="D63" s="26">
        <v>0</v>
      </c>
      <c r="E63" s="27">
        <v>10000</v>
      </c>
      <c r="F63" s="27">
        <v>10000</v>
      </c>
      <c r="G63" s="79">
        <v>10000</v>
      </c>
    </row>
    <row r="64" spans="1:7" s="1" customFormat="1" ht="25.5">
      <c r="A64" s="32" t="s">
        <v>3</v>
      </c>
      <c r="B64" s="46">
        <v>50</v>
      </c>
      <c r="C64" s="41" t="s">
        <v>50</v>
      </c>
      <c r="D64" s="21">
        <f t="shared" ref="D64:G64" si="3">D63</f>
        <v>0</v>
      </c>
      <c r="E64" s="22">
        <f t="shared" si="3"/>
        <v>10000</v>
      </c>
      <c r="F64" s="22">
        <f t="shared" si="3"/>
        <v>10000</v>
      </c>
      <c r="G64" s="22">
        <f t="shared" si="3"/>
        <v>10000</v>
      </c>
    </row>
    <row r="65" spans="1:7" s="1" customFormat="1">
      <c r="A65" s="32"/>
      <c r="B65" s="46"/>
      <c r="C65" s="41"/>
      <c r="D65" s="47"/>
      <c r="E65" s="47"/>
      <c r="F65" s="47"/>
      <c r="G65" s="47"/>
    </row>
    <row r="66" spans="1:7" s="12" customFormat="1" ht="13.9" customHeight="1">
      <c r="A66" s="8"/>
      <c r="B66" s="112" t="s">
        <v>121</v>
      </c>
      <c r="C66" s="8" t="s">
        <v>120</v>
      </c>
      <c r="D66" s="27"/>
      <c r="E66" s="27"/>
      <c r="F66" s="27"/>
      <c r="G66" s="27"/>
    </row>
    <row r="67" spans="1:7" s="12" customFormat="1" ht="13.9" customHeight="1">
      <c r="A67" s="8"/>
      <c r="B67" s="9" t="s">
        <v>122</v>
      </c>
      <c r="C67" s="8" t="s">
        <v>60</v>
      </c>
      <c r="D67" s="26">
        <v>0</v>
      </c>
      <c r="E67" s="26">
        <v>0</v>
      </c>
      <c r="F67" s="26">
        <v>0</v>
      </c>
      <c r="G67" s="27">
        <v>2241</v>
      </c>
    </row>
    <row r="68" spans="1:7" s="12" customFormat="1" ht="13.9" customHeight="1">
      <c r="A68" s="8" t="s">
        <v>3</v>
      </c>
      <c r="B68" s="112" t="s">
        <v>121</v>
      </c>
      <c r="C68" s="8" t="s">
        <v>120</v>
      </c>
      <c r="D68" s="21">
        <f>D67</f>
        <v>0</v>
      </c>
      <c r="E68" s="21">
        <f t="shared" ref="E68:G68" si="4">E67</f>
        <v>0</v>
      </c>
      <c r="F68" s="21">
        <f t="shared" si="4"/>
        <v>0</v>
      </c>
      <c r="G68" s="22">
        <f t="shared" si="4"/>
        <v>2241</v>
      </c>
    </row>
    <row r="69" spans="1:7" s="1" customFormat="1">
      <c r="A69" s="32" t="s">
        <v>3</v>
      </c>
      <c r="B69" s="46">
        <v>44</v>
      </c>
      <c r="C69" s="30" t="s">
        <v>6</v>
      </c>
      <c r="D69" s="21">
        <f>D64+D68</f>
        <v>0</v>
      </c>
      <c r="E69" s="22">
        <f t="shared" ref="E69:G69" si="5">E64+E68</f>
        <v>10000</v>
      </c>
      <c r="F69" s="22">
        <f t="shared" si="5"/>
        <v>10000</v>
      </c>
      <c r="G69" s="22">
        <f t="shared" si="5"/>
        <v>12241</v>
      </c>
    </row>
    <row r="70" spans="1:7" s="1" customFormat="1">
      <c r="A70" s="32"/>
      <c r="B70" s="29"/>
      <c r="C70" s="30"/>
      <c r="D70" s="23"/>
      <c r="E70" s="23"/>
      <c r="F70" s="23"/>
      <c r="G70" s="24"/>
    </row>
    <row r="71" spans="1:7" s="1" customFormat="1">
      <c r="A71" s="5"/>
      <c r="B71" s="1">
        <v>60</v>
      </c>
      <c r="C71" s="41" t="s">
        <v>86</v>
      </c>
      <c r="D71" s="23"/>
      <c r="E71" s="23"/>
      <c r="F71" s="23"/>
      <c r="G71" s="24"/>
    </row>
    <row r="72" spans="1:7" s="54" customFormat="1" ht="25.5">
      <c r="A72" s="53"/>
      <c r="B72" s="54">
        <v>28</v>
      </c>
      <c r="C72" s="55" t="s">
        <v>129</v>
      </c>
      <c r="E72" s="57"/>
      <c r="F72" s="56"/>
    </row>
    <row r="73" spans="1:7" s="50" customFormat="1">
      <c r="A73" s="48"/>
      <c r="B73" s="51" t="s">
        <v>128</v>
      </c>
      <c r="C73" s="49" t="s">
        <v>130</v>
      </c>
      <c r="D73" s="93">
        <v>0</v>
      </c>
      <c r="E73" s="93">
        <v>0</v>
      </c>
      <c r="F73" s="93">
        <v>0</v>
      </c>
      <c r="G73" s="27">
        <v>5000</v>
      </c>
    </row>
    <row r="74" spans="1:7" s="54" customFormat="1" ht="25.5">
      <c r="A74" s="53" t="s">
        <v>3</v>
      </c>
      <c r="B74" s="54">
        <v>28</v>
      </c>
      <c r="C74" s="55" t="s">
        <v>129</v>
      </c>
      <c r="D74" s="52">
        <f t="shared" ref="D74:F74" si="6">SUM(D73)</f>
        <v>0</v>
      </c>
      <c r="E74" s="52">
        <f t="shared" si="6"/>
        <v>0</v>
      </c>
      <c r="F74" s="52">
        <f t="shared" si="6"/>
        <v>0</v>
      </c>
      <c r="G74" s="100">
        <f t="shared" ref="G74" si="7">SUM(G73)</f>
        <v>5000</v>
      </c>
    </row>
    <row r="75" spans="1:7" s="1" customFormat="1">
      <c r="A75" s="5"/>
      <c r="C75" s="41"/>
      <c r="D75" s="23"/>
      <c r="E75" s="23"/>
      <c r="F75" s="23"/>
      <c r="G75" s="24"/>
    </row>
    <row r="76" spans="1:7" s="54" customFormat="1">
      <c r="A76" s="53"/>
      <c r="B76" s="54">
        <v>29</v>
      </c>
      <c r="C76" s="55" t="s">
        <v>131</v>
      </c>
      <c r="E76" s="57"/>
      <c r="F76" s="56"/>
    </row>
    <row r="77" spans="1:7" s="50" customFormat="1">
      <c r="A77" s="48"/>
      <c r="B77" s="51" t="s">
        <v>106</v>
      </c>
      <c r="C77" s="49" t="s">
        <v>63</v>
      </c>
      <c r="D77" s="113">
        <v>10000</v>
      </c>
      <c r="E77" s="93">
        <v>0</v>
      </c>
      <c r="F77" s="93">
        <v>0</v>
      </c>
      <c r="G77" s="26">
        <v>0</v>
      </c>
    </row>
    <row r="78" spans="1:7" s="54" customFormat="1">
      <c r="A78" s="53" t="s">
        <v>3</v>
      </c>
      <c r="B78" s="54">
        <v>29</v>
      </c>
      <c r="C78" s="55" t="s">
        <v>131</v>
      </c>
      <c r="D78" s="100">
        <f t="shared" ref="D78:F78" si="8">SUM(D77)</f>
        <v>10000</v>
      </c>
      <c r="E78" s="52">
        <f t="shared" si="8"/>
        <v>0</v>
      </c>
      <c r="F78" s="52">
        <f t="shared" si="8"/>
        <v>0</v>
      </c>
      <c r="G78" s="52">
        <f t="shared" ref="G78" si="9">SUM(G77)</f>
        <v>0</v>
      </c>
    </row>
    <row r="79" spans="1:7" s="54" customFormat="1">
      <c r="A79" s="53"/>
      <c r="C79" s="55"/>
      <c r="D79" s="62"/>
      <c r="E79" s="62"/>
      <c r="F79" s="64"/>
      <c r="G79" s="58"/>
    </row>
    <row r="80" spans="1:7" s="54" customFormat="1" ht="25.5">
      <c r="A80" s="53"/>
      <c r="B80" s="54">
        <v>30</v>
      </c>
      <c r="C80" s="55" t="s">
        <v>105</v>
      </c>
      <c r="D80" s="62"/>
      <c r="E80" s="58"/>
      <c r="F80" s="26"/>
      <c r="G80" s="62"/>
    </row>
    <row r="81" spans="1:7" s="50" customFormat="1">
      <c r="A81" s="48"/>
      <c r="B81" s="51" t="s">
        <v>104</v>
      </c>
      <c r="C81" s="49" t="s">
        <v>63</v>
      </c>
      <c r="D81" s="113">
        <v>5000</v>
      </c>
      <c r="E81" s="93">
        <v>0</v>
      </c>
      <c r="F81" s="93">
        <v>0</v>
      </c>
      <c r="G81" s="26">
        <v>0</v>
      </c>
    </row>
    <row r="82" spans="1:7" s="54" customFormat="1" ht="25.5">
      <c r="A82" s="53" t="s">
        <v>3</v>
      </c>
      <c r="B82" s="54">
        <v>30</v>
      </c>
      <c r="C82" s="55" t="s">
        <v>105</v>
      </c>
      <c r="D82" s="100">
        <f t="shared" ref="D82:F82" si="10">SUM(D81)</f>
        <v>5000</v>
      </c>
      <c r="E82" s="52">
        <f t="shared" si="10"/>
        <v>0</v>
      </c>
      <c r="F82" s="52">
        <f t="shared" si="10"/>
        <v>0</v>
      </c>
      <c r="G82" s="52">
        <f t="shared" ref="G82" si="11">SUM(G81)</f>
        <v>0</v>
      </c>
    </row>
    <row r="83" spans="1:7" s="54" customFormat="1">
      <c r="A83" s="53"/>
      <c r="C83" s="55"/>
      <c r="D83" s="62"/>
      <c r="E83" s="62"/>
      <c r="F83" s="63"/>
      <c r="G83" s="58"/>
    </row>
    <row r="84" spans="1:7" s="54" customFormat="1" ht="25.5">
      <c r="A84" s="53"/>
      <c r="B84" s="54">
        <v>31</v>
      </c>
      <c r="C84" s="55" t="s">
        <v>102</v>
      </c>
      <c r="D84" s="62"/>
      <c r="E84" s="58"/>
      <c r="F84" s="26"/>
      <c r="G84" s="62"/>
    </row>
    <row r="85" spans="1:7" s="50" customFormat="1">
      <c r="A85" s="48"/>
      <c r="B85" s="51" t="s">
        <v>103</v>
      </c>
      <c r="C85" s="49" t="s">
        <v>63</v>
      </c>
      <c r="D85" s="113">
        <v>5000</v>
      </c>
      <c r="E85" s="93">
        <v>0</v>
      </c>
      <c r="F85" s="93">
        <v>0</v>
      </c>
      <c r="G85" s="26">
        <v>0</v>
      </c>
    </row>
    <row r="86" spans="1:7" s="54" customFormat="1" ht="25.5">
      <c r="A86" s="96" t="s">
        <v>3</v>
      </c>
      <c r="B86" s="97">
        <v>31</v>
      </c>
      <c r="C86" s="98" t="s">
        <v>102</v>
      </c>
      <c r="D86" s="100">
        <f t="shared" ref="D86:F86" si="12">SUM(D85)</f>
        <v>5000</v>
      </c>
      <c r="E86" s="52">
        <f t="shared" si="12"/>
        <v>0</v>
      </c>
      <c r="F86" s="52">
        <f t="shared" si="12"/>
        <v>0</v>
      </c>
      <c r="G86" s="52">
        <f t="shared" ref="G86" si="13">SUM(G85)</f>
        <v>0</v>
      </c>
    </row>
    <row r="87" spans="1:7" s="54" customFormat="1">
      <c r="A87" s="53"/>
      <c r="C87" s="55"/>
      <c r="D87" s="62"/>
      <c r="E87" s="62"/>
      <c r="F87" s="63"/>
      <c r="G87" s="58"/>
    </row>
    <row r="88" spans="1:7" s="54" customFormat="1" ht="25.5">
      <c r="A88" s="53"/>
      <c r="B88" s="54">
        <v>32</v>
      </c>
      <c r="C88" s="55" t="s">
        <v>101</v>
      </c>
      <c r="D88" s="62"/>
      <c r="E88" s="58"/>
      <c r="F88" s="26"/>
      <c r="G88" s="62"/>
    </row>
    <row r="89" spans="1:7" s="50" customFormat="1">
      <c r="A89" s="48"/>
      <c r="B89" s="51" t="s">
        <v>100</v>
      </c>
      <c r="C89" s="49" t="s">
        <v>63</v>
      </c>
      <c r="D89" s="101">
        <v>5000</v>
      </c>
      <c r="E89" s="73">
        <v>0</v>
      </c>
      <c r="F89" s="73">
        <v>0</v>
      </c>
      <c r="G89" s="31">
        <v>0</v>
      </c>
    </row>
    <row r="90" spans="1:7" s="54" customFormat="1" ht="25.5">
      <c r="A90" s="53" t="s">
        <v>3</v>
      </c>
      <c r="B90" s="54">
        <v>32</v>
      </c>
      <c r="C90" s="55" t="s">
        <v>101</v>
      </c>
      <c r="D90" s="101">
        <f t="shared" ref="D90:F90" si="14">SUM(D89)</f>
        <v>5000</v>
      </c>
      <c r="E90" s="73">
        <f t="shared" si="14"/>
        <v>0</v>
      </c>
      <c r="F90" s="73">
        <f t="shared" si="14"/>
        <v>0</v>
      </c>
      <c r="G90" s="73">
        <f t="shared" ref="G90" si="15">SUM(G89)</f>
        <v>0</v>
      </c>
    </row>
    <row r="91" spans="1:7" s="54" customFormat="1">
      <c r="A91" s="53"/>
      <c r="C91" s="55"/>
      <c r="D91" s="62"/>
      <c r="E91" s="62"/>
      <c r="F91" s="63"/>
      <c r="G91" s="58"/>
    </row>
    <row r="92" spans="1:7" s="54" customFormat="1" ht="25.5">
      <c r="A92" s="53"/>
      <c r="B92" s="54">
        <v>33</v>
      </c>
      <c r="C92" s="55" t="s">
        <v>108</v>
      </c>
      <c r="D92" s="62"/>
      <c r="E92" s="58"/>
      <c r="F92" s="26"/>
      <c r="G92" s="62"/>
    </row>
    <row r="93" spans="1:7" s="50" customFormat="1">
      <c r="A93" s="48"/>
      <c r="B93" s="51" t="s">
        <v>99</v>
      </c>
      <c r="C93" s="49" t="s">
        <v>63</v>
      </c>
      <c r="D93" s="113">
        <v>10000</v>
      </c>
      <c r="E93" s="93">
        <v>0</v>
      </c>
      <c r="F93" s="93">
        <v>0</v>
      </c>
      <c r="G93" s="26">
        <v>0</v>
      </c>
    </row>
    <row r="94" spans="1:7" s="54" customFormat="1" ht="25.5">
      <c r="A94" s="53" t="s">
        <v>3</v>
      </c>
      <c r="B94" s="54">
        <v>33</v>
      </c>
      <c r="C94" s="55" t="s">
        <v>108</v>
      </c>
      <c r="D94" s="100">
        <f t="shared" ref="D94:F94" si="16">SUM(D93)</f>
        <v>10000</v>
      </c>
      <c r="E94" s="52">
        <f t="shared" si="16"/>
        <v>0</v>
      </c>
      <c r="F94" s="52">
        <f t="shared" si="16"/>
        <v>0</v>
      </c>
      <c r="G94" s="52">
        <f t="shared" ref="G94" si="17">SUM(G93)</f>
        <v>0</v>
      </c>
    </row>
    <row r="95" spans="1:7" s="1" customFormat="1">
      <c r="A95" s="5"/>
      <c r="B95" s="20"/>
      <c r="C95" s="41"/>
      <c r="D95" s="23"/>
      <c r="E95" s="23"/>
      <c r="F95" s="23"/>
      <c r="G95" s="24"/>
    </row>
    <row r="96" spans="1:7" s="1" customFormat="1">
      <c r="A96" s="5"/>
      <c r="B96" s="65">
        <v>40</v>
      </c>
      <c r="C96" s="66" t="s">
        <v>84</v>
      </c>
      <c r="D96" s="23"/>
      <c r="E96" s="23"/>
      <c r="F96" s="23"/>
      <c r="G96" s="24"/>
    </row>
    <row r="97" spans="1:7">
      <c r="A97" s="69"/>
      <c r="B97" s="67" t="s">
        <v>85</v>
      </c>
      <c r="C97" s="66" t="s">
        <v>130</v>
      </c>
      <c r="D97" s="79">
        <v>20000</v>
      </c>
      <c r="E97" s="79">
        <v>30000</v>
      </c>
      <c r="F97" s="79">
        <v>30000</v>
      </c>
      <c r="G97" s="27">
        <v>70000</v>
      </c>
    </row>
    <row r="98" spans="1:7" s="1" customFormat="1">
      <c r="A98" s="5"/>
      <c r="B98" s="20"/>
      <c r="C98" s="41"/>
      <c r="D98" s="23"/>
      <c r="E98" s="23"/>
      <c r="F98" s="23"/>
      <c r="G98" s="24"/>
    </row>
    <row r="99" spans="1:7" s="1" customFormat="1">
      <c r="A99" s="5"/>
      <c r="B99" s="20">
        <v>52</v>
      </c>
      <c r="C99" s="30" t="s">
        <v>83</v>
      </c>
      <c r="D99" s="23"/>
      <c r="E99" s="23"/>
      <c r="F99" s="23"/>
      <c r="G99" s="24"/>
    </row>
    <row r="100" spans="1:7">
      <c r="A100" s="69"/>
      <c r="B100" s="67" t="s">
        <v>87</v>
      </c>
      <c r="C100" s="66" t="s">
        <v>63</v>
      </c>
      <c r="D100" s="79">
        <v>1500</v>
      </c>
      <c r="E100" s="79">
        <v>1500</v>
      </c>
      <c r="F100" s="79">
        <v>1500</v>
      </c>
      <c r="G100" s="79">
        <v>1500</v>
      </c>
    </row>
    <row r="101" spans="1:7" s="1" customFormat="1">
      <c r="A101" s="5"/>
      <c r="B101" s="20"/>
      <c r="C101" s="30"/>
      <c r="D101" s="23"/>
      <c r="E101" s="23"/>
      <c r="F101" s="23"/>
      <c r="G101" s="24"/>
    </row>
    <row r="102" spans="1:7" s="1" customFormat="1">
      <c r="A102" s="5"/>
      <c r="B102" s="20">
        <v>53</v>
      </c>
      <c r="C102" s="30" t="s">
        <v>52</v>
      </c>
      <c r="D102" s="23"/>
      <c r="E102" s="23"/>
      <c r="F102" s="23"/>
      <c r="G102" s="24"/>
    </row>
    <row r="103" spans="1:7">
      <c r="A103" s="69"/>
      <c r="B103" s="67" t="s">
        <v>81</v>
      </c>
      <c r="C103" s="66" t="s">
        <v>130</v>
      </c>
      <c r="D103" s="79">
        <v>31400</v>
      </c>
      <c r="E103" s="79">
        <v>50000</v>
      </c>
      <c r="F103" s="79">
        <f>50000+239000</f>
        <v>289000</v>
      </c>
      <c r="G103" s="79">
        <v>28400</v>
      </c>
    </row>
    <row r="104" spans="1:7" s="1" customFormat="1">
      <c r="A104" s="5"/>
      <c r="B104" s="20"/>
      <c r="C104" s="30"/>
      <c r="D104" s="23"/>
      <c r="E104" s="23"/>
      <c r="F104" s="23"/>
      <c r="G104" s="24"/>
    </row>
    <row r="105" spans="1:7" s="1" customFormat="1">
      <c r="A105" s="5"/>
      <c r="B105" s="20">
        <v>54</v>
      </c>
      <c r="C105" s="30" t="s">
        <v>77</v>
      </c>
      <c r="D105" s="23"/>
      <c r="E105" s="23"/>
      <c r="F105" s="23"/>
      <c r="G105" s="24"/>
    </row>
    <row r="106" spans="1:7">
      <c r="A106" s="69"/>
      <c r="B106" s="67" t="s">
        <v>78</v>
      </c>
      <c r="C106" s="66" t="s">
        <v>63</v>
      </c>
      <c r="D106" s="79">
        <v>500</v>
      </c>
      <c r="E106" s="79">
        <v>500</v>
      </c>
      <c r="F106" s="79">
        <v>500</v>
      </c>
      <c r="G106" s="27">
        <v>500</v>
      </c>
    </row>
    <row r="107" spans="1:7" s="1" customFormat="1">
      <c r="A107" s="5"/>
      <c r="B107" s="20"/>
      <c r="C107" s="30"/>
      <c r="D107" s="23"/>
      <c r="E107" s="23"/>
      <c r="F107" s="23"/>
      <c r="G107" s="24"/>
    </row>
    <row r="108" spans="1:7" s="1" customFormat="1">
      <c r="A108" s="5"/>
      <c r="B108" s="20">
        <v>55</v>
      </c>
      <c r="C108" s="30" t="s">
        <v>75</v>
      </c>
      <c r="D108" s="23"/>
      <c r="E108" s="23"/>
      <c r="F108" s="23"/>
      <c r="G108" s="24"/>
    </row>
    <row r="109" spans="1:7">
      <c r="A109" s="69"/>
      <c r="B109" s="67" t="s">
        <v>76</v>
      </c>
      <c r="C109" s="66" t="s">
        <v>63</v>
      </c>
      <c r="D109" s="79">
        <v>15500</v>
      </c>
      <c r="E109" s="79">
        <v>6500</v>
      </c>
      <c r="F109" s="79">
        <v>6500</v>
      </c>
      <c r="G109" s="79">
        <v>5000</v>
      </c>
    </row>
    <row r="110" spans="1:7" s="1" customFormat="1">
      <c r="A110" s="5"/>
      <c r="B110" s="20"/>
      <c r="C110" s="30"/>
      <c r="D110" s="23"/>
      <c r="E110" s="23"/>
      <c r="F110" s="23"/>
      <c r="G110" s="24"/>
    </row>
    <row r="111" spans="1:7" s="1" customFormat="1">
      <c r="A111" s="5"/>
      <c r="B111" s="72">
        <v>72</v>
      </c>
      <c r="C111" s="32" t="s">
        <v>17</v>
      </c>
      <c r="D111" s="44"/>
      <c r="E111" s="25"/>
      <c r="F111" s="25"/>
      <c r="G111" s="24"/>
    </row>
    <row r="112" spans="1:7">
      <c r="A112" s="69"/>
      <c r="B112" s="74" t="s">
        <v>18</v>
      </c>
      <c r="C112" s="66" t="s">
        <v>63</v>
      </c>
      <c r="D112" s="79">
        <v>590</v>
      </c>
      <c r="E112" s="79">
        <v>590</v>
      </c>
      <c r="F112" s="79">
        <v>590</v>
      </c>
      <c r="G112" s="79">
        <v>90</v>
      </c>
    </row>
    <row r="113" spans="1:7" s="1" customFormat="1">
      <c r="A113" s="5"/>
      <c r="B113" s="71"/>
      <c r="C113" s="32"/>
      <c r="D113" s="33"/>
      <c r="E113" s="34"/>
      <c r="F113" s="34"/>
      <c r="G113" s="34"/>
    </row>
    <row r="114" spans="1:7" s="1" customFormat="1">
      <c r="A114" s="5"/>
      <c r="B114" s="72">
        <v>73</v>
      </c>
      <c r="C114" s="32" t="s">
        <v>19</v>
      </c>
      <c r="D114" s="36"/>
      <c r="E114" s="37"/>
      <c r="F114" s="37"/>
      <c r="G114" s="24"/>
    </row>
    <row r="115" spans="1:7">
      <c r="A115" s="69"/>
      <c r="B115" s="74" t="s">
        <v>20</v>
      </c>
      <c r="C115" s="66" t="s">
        <v>63</v>
      </c>
      <c r="D115" s="79">
        <v>18</v>
      </c>
      <c r="E115" s="79">
        <v>18</v>
      </c>
      <c r="F115" s="79">
        <v>18</v>
      </c>
      <c r="G115" s="79">
        <v>18</v>
      </c>
    </row>
    <row r="116" spans="1:7" s="1" customFormat="1">
      <c r="A116" s="5"/>
      <c r="B116" s="71"/>
      <c r="C116" s="32"/>
      <c r="D116" s="33"/>
      <c r="E116" s="34"/>
      <c r="F116" s="34"/>
      <c r="G116" s="34"/>
    </row>
    <row r="117" spans="1:7" s="1" customFormat="1">
      <c r="A117" s="5"/>
      <c r="B117" s="72">
        <v>74</v>
      </c>
      <c r="C117" s="32" t="s">
        <v>21</v>
      </c>
      <c r="D117" s="36"/>
      <c r="E117" s="37"/>
      <c r="F117" s="37"/>
      <c r="G117" s="24"/>
    </row>
    <row r="118" spans="1:7">
      <c r="A118" s="69"/>
      <c r="B118" s="74" t="s">
        <v>22</v>
      </c>
      <c r="C118" s="66" t="s">
        <v>63</v>
      </c>
      <c r="D118" s="79">
        <v>68</v>
      </c>
      <c r="E118" s="79">
        <v>68</v>
      </c>
      <c r="F118" s="79">
        <v>68</v>
      </c>
      <c r="G118" s="79">
        <v>68</v>
      </c>
    </row>
    <row r="119" spans="1:7" s="1" customFormat="1">
      <c r="A119" s="5"/>
      <c r="B119" s="71"/>
      <c r="C119" s="32"/>
      <c r="D119" s="33"/>
      <c r="E119" s="34"/>
      <c r="F119" s="34"/>
      <c r="G119" s="34"/>
    </row>
    <row r="120" spans="1:7" s="1" customFormat="1">
      <c r="A120" s="5"/>
      <c r="B120" s="72">
        <v>75</v>
      </c>
      <c r="C120" s="32" t="s">
        <v>23</v>
      </c>
      <c r="D120" s="44"/>
      <c r="E120" s="25"/>
      <c r="F120" s="25"/>
      <c r="G120" s="24"/>
    </row>
    <row r="121" spans="1:7">
      <c r="A121" s="69"/>
      <c r="B121" s="74" t="s">
        <v>24</v>
      </c>
      <c r="C121" s="66" t="s">
        <v>63</v>
      </c>
      <c r="D121" s="79">
        <v>18</v>
      </c>
      <c r="E121" s="79">
        <v>18</v>
      </c>
      <c r="F121" s="79">
        <v>18</v>
      </c>
      <c r="G121" s="79">
        <v>18</v>
      </c>
    </row>
    <row r="122" spans="1:7" s="1" customFormat="1">
      <c r="A122" s="5"/>
      <c r="B122" s="71"/>
      <c r="C122" s="32"/>
      <c r="D122" s="33"/>
      <c r="E122" s="34"/>
      <c r="F122" s="34"/>
      <c r="G122" s="34"/>
    </row>
    <row r="123" spans="1:7" s="1" customFormat="1">
      <c r="A123" s="5"/>
      <c r="B123" s="72">
        <v>76</v>
      </c>
      <c r="C123" s="32" t="s">
        <v>25</v>
      </c>
      <c r="D123" s="36"/>
      <c r="E123" s="37"/>
      <c r="F123" s="37"/>
      <c r="G123" s="24"/>
    </row>
    <row r="124" spans="1:7">
      <c r="A124" s="69"/>
      <c r="B124" s="74" t="s">
        <v>26</v>
      </c>
      <c r="C124" s="66" t="s">
        <v>63</v>
      </c>
      <c r="D124" s="79">
        <v>18</v>
      </c>
      <c r="E124" s="79">
        <v>18</v>
      </c>
      <c r="F124" s="79">
        <v>18</v>
      </c>
      <c r="G124" s="79">
        <v>18</v>
      </c>
    </row>
    <row r="125" spans="1:7" s="1" customFormat="1">
      <c r="A125" s="5"/>
      <c r="B125" s="71"/>
      <c r="C125" s="32"/>
      <c r="D125" s="33"/>
      <c r="E125" s="34"/>
      <c r="F125" s="34"/>
      <c r="G125" s="34"/>
    </row>
    <row r="126" spans="1:7" s="1" customFormat="1">
      <c r="A126" s="5"/>
      <c r="B126" s="72">
        <v>77</v>
      </c>
      <c r="C126" s="32" t="s">
        <v>27</v>
      </c>
      <c r="D126" s="44"/>
      <c r="E126" s="25"/>
      <c r="F126" s="25"/>
      <c r="G126" s="24"/>
    </row>
    <row r="127" spans="1:7">
      <c r="A127" s="85"/>
      <c r="B127" s="86" t="s">
        <v>28</v>
      </c>
      <c r="C127" s="68" t="s">
        <v>63</v>
      </c>
      <c r="D127" s="84">
        <v>18</v>
      </c>
      <c r="E127" s="84">
        <v>18</v>
      </c>
      <c r="F127" s="84">
        <v>18</v>
      </c>
      <c r="G127" s="84">
        <v>18</v>
      </c>
    </row>
    <row r="128" spans="1:7" s="1" customFormat="1">
      <c r="A128" s="5"/>
      <c r="B128" s="71"/>
      <c r="C128" s="32"/>
      <c r="D128" s="33"/>
      <c r="E128" s="34"/>
      <c r="F128" s="34"/>
      <c r="G128" s="34"/>
    </row>
    <row r="129" spans="1:7" s="1" customFormat="1" ht="25.5">
      <c r="A129" s="5"/>
      <c r="B129" s="72">
        <v>78</v>
      </c>
      <c r="C129" s="30" t="s">
        <v>115</v>
      </c>
      <c r="D129" s="44"/>
      <c r="E129" s="25"/>
      <c r="F129" s="25"/>
      <c r="G129" s="24"/>
    </row>
    <row r="130" spans="1:7">
      <c r="A130" s="69"/>
      <c r="B130" s="74" t="s">
        <v>111</v>
      </c>
      <c r="C130" s="66" t="s">
        <v>63</v>
      </c>
      <c r="D130" s="26">
        <v>0</v>
      </c>
      <c r="E130" s="27">
        <v>5000</v>
      </c>
      <c r="F130" s="27">
        <v>5000</v>
      </c>
      <c r="G130" s="26">
        <v>0</v>
      </c>
    </row>
    <row r="131" spans="1:7">
      <c r="A131" s="69"/>
      <c r="B131" s="74" t="s">
        <v>113</v>
      </c>
      <c r="C131" s="66" t="s">
        <v>130</v>
      </c>
      <c r="D131" s="26">
        <v>0</v>
      </c>
      <c r="E131" s="27">
        <v>10000</v>
      </c>
      <c r="F131" s="27">
        <v>10000</v>
      </c>
      <c r="G131" s="26">
        <v>0</v>
      </c>
    </row>
    <row r="132" spans="1:7" s="1" customFormat="1">
      <c r="A132" s="5"/>
      <c r="B132" s="71"/>
      <c r="C132" s="32"/>
      <c r="D132" s="33"/>
      <c r="E132" s="110"/>
      <c r="F132" s="110"/>
      <c r="G132" s="34"/>
    </row>
    <row r="133" spans="1:7" s="1" customFormat="1" ht="25.5">
      <c r="A133" s="5"/>
      <c r="B133" s="72">
        <v>79</v>
      </c>
      <c r="C133" s="30" t="s">
        <v>116</v>
      </c>
      <c r="D133" s="44"/>
      <c r="E133" s="111"/>
      <c r="F133" s="111"/>
      <c r="G133" s="24"/>
    </row>
    <row r="134" spans="1:7">
      <c r="A134" s="69"/>
      <c r="B134" s="74" t="s">
        <v>112</v>
      </c>
      <c r="C134" s="66" t="s">
        <v>130</v>
      </c>
      <c r="D134" s="78">
        <v>0</v>
      </c>
      <c r="E134" s="79">
        <v>5000</v>
      </c>
      <c r="F134" s="79">
        <v>5000</v>
      </c>
      <c r="G134" s="79">
        <v>5000</v>
      </c>
    </row>
    <row r="135" spans="1:7" s="1" customFormat="1">
      <c r="A135" s="5"/>
      <c r="B135" s="71"/>
      <c r="C135" s="32"/>
      <c r="D135" s="33"/>
      <c r="E135" s="110"/>
      <c r="F135" s="110"/>
      <c r="G135" s="34"/>
    </row>
    <row r="136" spans="1:7" s="1" customFormat="1">
      <c r="A136" s="5"/>
      <c r="B136" s="72">
        <v>80</v>
      </c>
      <c r="C136" s="30" t="s">
        <v>114</v>
      </c>
      <c r="D136" s="44"/>
      <c r="E136" s="111"/>
      <c r="F136" s="111"/>
      <c r="G136" s="24"/>
    </row>
    <row r="137" spans="1:7">
      <c r="A137" s="69"/>
      <c r="B137" s="74" t="s">
        <v>117</v>
      </c>
      <c r="C137" s="66" t="s">
        <v>130</v>
      </c>
      <c r="D137" s="26">
        <v>0</v>
      </c>
      <c r="E137" s="27">
        <v>50000</v>
      </c>
      <c r="F137" s="27">
        <v>50000</v>
      </c>
      <c r="G137" s="26">
        <v>0</v>
      </c>
    </row>
    <row r="138" spans="1:7">
      <c r="A138" s="69"/>
      <c r="B138" s="74"/>
      <c r="C138" s="66"/>
      <c r="D138" s="26"/>
      <c r="E138" s="27"/>
      <c r="F138" s="27"/>
      <c r="G138" s="79"/>
    </row>
    <row r="139" spans="1:7" s="20" customFormat="1">
      <c r="A139" s="32"/>
      <c r="B139" s="72">
        <v>83</v>
      </c>
      <c r="C139" s="32" t="s">
        <v>125</v>
      </c>
      <c r="D139" s="140"/>
      <c r="E139" s="141"/>
      <c r="F139" s="141"/>
      <c r="G139" s="142"/>
    </row>
    <row r="140" spans="1:7" s="20" customFormat="1">
      <c r="A140" s="32"/>
      <c r="B140" s="71" t="s">
        <v>123</v>
      </c>
      <c r="C140" s="30" t="s">
        <v>63</v>
      </c>
      <c r="D140" s="143">
        <v>0</v>
      </c>
      <c r="E140" s="143">
        <v>0</v>
      </c>
      <c r="F140" s="143">
        <v>0</v>
      </c>
      <c r="G140" s="144">
        <v>5000</v>
      </c>
    </row>
    <row r="141" spans="1:7">
      <c r="A141" s="69"/>
      <c r="B141" s="74"/>
      <c r="C141" s="66"/>
      <c r="D141" s="26"/>
      <c r="E141" s="27"/>
      <c r="F141" s="27"/>
      <c r="G141" s="79"/>
    </row>
    <row r="142" spans="1:7" s="1" customFormat="1">
      <c r="A142" s="5"/>
      <c r="B142" s="72">
        <v>91</v>
      </c>
      <c r="C142" s="5" t="s">
        <v>126</v>
      </c>
      <c r="D142" s="44"/>
      <c r="E142" s="111"/>
      <c r="F142" s="111"/>
      <c r="G142" s="24"/>
    </row>
    <row r="143" spans="1:7">
      <c r="A143" s="69"/>
      <c r="B143" s="145" t="s">
        <v>124</v>
      </c>
      <c r="C143" s="41" t="s">
        <v>63</v>
      </c>
      <c r="D143" s="31">
        <v>0</v>
      </c>
      <c r="E143" s="31">
        <v>0</v>
      </c>
      <c r="F143" s="31">
        <v>0</v>
      </c>
      <c r="G143" s="84">
        <v>5000</v>
      </c>
    </row>
    <row r="144" spans="1:7" s="1" customFormat="1">
      <c r="A144" s="32" t="s">
        <v>3</v>
      </c>
      <c r="B144" s="20">
        <v>60</v>
      </c>
      <c r="C144" s="30" t="s">
        <v>86</v>
      </c>
      <c r="D144" s="42">
        <f>SUM(D95:D127)+D94+D90+D86+D82+D78+D134+D137+D131+D130+D140+D143+D74</f>
        <v>104630</v>
      </c>
      <c r="E144" s="42">
        <f t="shared" ref="E144:G144" si="18">SUM(E95:E127)+E94+E90+E86+E82+E78+E134+E137+E131+E130+E140+E143+E74</f>
        <v>159230</v>
      </c>
      <c r="F144" s="42">
        <f t="shared" si="18"/>
        <v>398230</v>
      </c>
      <c r="G144" s="42">
        <f t="shared" si="18"/>
        <v>125630</v>
      </c>
    </row>
    <row r="145" spans="1:7" s="1" customFormat="1">
      <c r="A145" s="43" t="s">
        <v>3</v>
      </c>
      <c r="B145" s="94">
        <v>0.10299999999999999</v>
      </c>
      <c r="C145" s="95" t="s">
        <v>35</v>
      </c>
      <c r="D145" s="42">
        <f t="shared" ref="D145:G145" si="19">D144+D34+D45+D59+D69</f>
        <v>349381</v>
      </c>
      <c r="E145" s="42">
        <f t="shared" si="19"/>
        <v>385246</v>
      </c>
      <c r="F145" s="42">
        <f t="shared" si="19"/>
        <v>614355</v>
      </c>
      <c r="G145" s="42">
        <f t="shared" si="19"/>
        <v>322197</v>
      </c>
    </row>
    <row r="146" spans="1:7" s="1" customFormat="1">
      <c r="A146" s="5" t="s">
        <v>3</v>
      </c>
      <c r="B146" s="6">
        <v>2250</v>
      </c>
      <c r="C146" s="13" t="s">
        <v>0</v>
      </c>
      <c r="D146" s="42">
        <f t="shared" ref="D146:G147" si="20">D145</f>
        <v>349381</v>
      </c>
      <c r="E146" s="42">
        <f t="shared" si="20"/>
        <v>385246</v>
      </c>
      <c r="F146" s="42">
        <f t="shared" si="20"/>
        <v>614355</v>
      </c>
      <c r="G146" s="42">
        <f t="shared" si="20"/>
        <v>322197</v>
      </c>
    </row>
    <row r="147" spans="1:7" s="1" customFormat="1">
      <c r="A147" s="38" t="s">
        <v>3</v>
      </c>
      <c r="B147" s="39"/>
      <c r="C147" s="40" t="s">
        <v>4</v>
      </c>
      <c r="D147" s="22">
        <f t="shared" si="20"/>
        <v>349381</v>
      </c>
      <c r="E147" s="22">
        <f t="shared" si="20"/>
        <v>385246</v>
      </c>
      <c r="F147" s="22">
        <f t="shared" si="20"/>
        <v>614355</v>
      </c>
      <c r="G147" s="22">
        <f t="shared" si="20"/>
        <v>322197</v>
      </c>
    </row>
    <row r="148" spans="1:7" s="1" customFormat="1">
      <c r="A148" s="5"/>
      <c r="C148" s="13"/>
      <c r="D148" s="35"/>
      <c r="E148" s="27"/>
      <c r="F148" s="27"/>
      <c r="G148" s="27"/>
    </row>
    <row r="149" spans="1:7" s="1" customFormat="1">
      <c r="A149" s="5"/>
      <c r="C149" s="13" t="s">
        <v>94</v>
      </c>
      <c r="D149" s="35"/>
      <c r="E149" s="35"/>
      <c r="F149" s="28"/>
      <c r="G149" s="35"/>
    </row>
    <row r="150" spans="1:7" s="1" customFormat="1">
      <c r="A150" s="5" t="s">
        <v>5</v>
      </c>
      <c r="B150" s="6">
        <v>4250</v>
      </c>
      <c r="C150" s="13" t="s">
        <v>90</v>
      </c>
      <c r="D150" s="35"/>
      <c r="E150" s="35"/>
      <c r="F150" s="28"/>
      <c r="G150" s="35"/>
    </row>
    <row r="151" spans="1:7" s="1" customFormat="1">
      <c r="A151" s="5"/>
      <c r="B151" s="59" t="s">
        <v>91</v>
      </c>
      <c r="C151" s="13" t="s">
        <v>92</v>
      </c>
      <c r="D151" s="35"/>
      <c r="E151" s="35"/>
      <c r="F151" s="28"/>
      <c r="G151" s="35"/>
    </row>
    <row r="152" spans="1:7" s="1" customFormat="1">
      <c r="A152" s="5"/>
      <c r="B152" s="65">
        <v>44</v>
      </c>
      <c r="C152" s="69" t="s">
        <v>6</v>
      </c>
      <c r="D152" s="35"/>
      <c r="E152" s="35"/>
      <c r="F152" s="28"/>
      <c r="G152" s="35"/>
    </row>
    <row r="153" spans="1:7">
      <c r="A153" s="69"/>
      <c r="B153" s="70" t="s">
        <v>107</v>
      </c>
      <c r="C153" s="69" t="s">
        <v>93</v>
      </c>
      <c r="D153" s="27">
        <v>2035</v>
      </c>
      <c r="E153" s="79">
        <v>1800</v>
      </c>
      <c r="F153" s="79">
        <v>1800</v>
      </c>
      <c r="G153" s="31">
        <v>0</v>
      </c>
    </row>
    <row r="154" spans="1:7" s="1" customFormat="1">
      <c r="A154" s="32" t="s">
        <v>3</v>
      </c>
      <c r="B154" s="65">
        <v>44</v>
      </c>
      <c r="C154" s="69" t="s">
        <v>6</v>
      </c>
      <c r="D154" s="22">
        <f t="shared" ref="D154:G157" si="21">D153</f>
        <v>2035</v>
      </c>
      <c r="E154" s="22">
        <f t="shared" si="21"/>
        <v>1800</v>
      </c>
      <c r="F154" s="22">
        <f t="shared" si="21"/>
        <v>1800</v>
      </c>
      <c r="G154" s="21">
        <f t="shared" si="21"/>
        <v>0</v>
      </c>
    </row>
    <row r="155" spans="1:7" s="1" customFormat="1">
      <c r="A155" s="32" t="s">
        <v>3</v>
      </c>
      <c r="B155" s="59" t="s">
        <v>91</v>
      </c>
      <c r="C155" s="13" t="s">
        <v>92</v>
      </c>
      <c r="D155" s="22">
        <f t="shared" si="21"/>
        <v>2035</v>
      </c>
      <c r="E155" s="22">
        <f t="shared" si="21"/>
        <v>1800</v>
      </c>
      <c r="F155" s="22">
        <f t="shared" si="21"/>
        <v>1800</v>
      </c>
      <c r="G155" s="21">
        <f t="shared" si="21"/>
        <v>0</v>
      </c>
    </row>
    <row r="156" spans="1:7" s="1" customFormat="1">
      <c r="A156" s="32" t="s">
        <v>3</v>
      </c>
      <c r="B156" s="6">
        <v>4250</v>
      </c>
      <c r="C156" s="13" t="s">
        <v>90</v>
      </c>
      <c r="D156" s="22">
        <f t="shared" si="21"/>
        <v>2035</v>
      </c>
      <c r="E156" s="22">
        <f t="shared" si="21"/>
        <v>1800</v>
      </c>
      <c r="F156" s="22">
        <f t="shared" si="21"/>
        <v>1800</v>
      </c>
      <c r="G156" s="21">
        <f t="shared" si="21"/>
        <v>0</v>
      </c>
    </row>
    <row r="157" spans="1:7" s="1" customFormat="1">
      <c r="A157" s="60" t="s">
        <v>3</v>
      </c>
      <c r="B157" s="61"/>
      <c r="C157" s="40" t="s">
        <v>94</v>
      </c>
      <c r="D157" s="22">
        <f t="shared" si="21"/>
        <v>2035</v>
      </c>
      <c r="E157" s="22">
        <f t="shared" si="21"/>
        <v>1800</v>
      </c>
      <c r="F157" s="22">
        <f t="shared" si="21"/>
        <v>1800</v>
      </c>
      <c r="G157" s="21">
        <f t="shared" si="21"/>
        <v>0</v>
      </c>
    </row>
    <row r="158" spans="1:7" s="1" customFormat="1">
      <c r="A158" s="60" t="s">
        <v>3</v>
      </c>
      <c r="B158" s="39"/>
      <c r="C158" s="40" t="s">
        <v>1</v>
      </c>
      <c r="D158" s="22">
        <f t="shared" ref="D158:G158" si="22">D147+D157</f>
        <v>351416</v>
      </c>
      <c r="E158" s="22">
        <f t="shared" si="22"/>
        <v>387046</v>
      </c>
      <c r="F158" s="22">
        <f t="shared" si="22"/>
        <v>616155</v>
      </c>
      <c r="G158" s="22">
        <f t="shared" si="22"/>
        <v>322197</v>
      </c>
    </row>
    <row r="159" spans="1:7" s="103" customFormat="1" ht="13.5">
      <c r="A159" s="102"/>
      <c r="C159" s="104"/>
      <c r="D159" s="105"/>
      <c r="E159" s="105"/>
      <c r="F159" s="105"/>
      <c r="G159" s="105"/>
    </row>
    <row r="160" spans="1:7" s="139" customFormat="1" ht="27.75" customHeight="1">
      <c r="A160" s="131" t="s">
        <v>40</v>
      </c>
      <c r="B160" s="132">
        <v>2250</v>
      </c>
      <c r="C160" s="133" t="s">
        <v>41</v>
      </c>
      <c r="D160" s="148">
        <v>5074</v>
      </c>
      <c r="E160" s="149">
        <v>0</v>
      </c>
      <c r="F160" s="149">
        <v>0</v>
      </c>
      <c r="G160" s="149">
        <v>0</v>
      </c>
    </row>
    <row r="161" spans="1:7" s="1" customFormat="1">
      <c r="A161" s="5"/>
      <c r="C161" s="13"/>
      <c r="D161" s="35"/>
      <c r="E161" s="35"/>
      <c r="F161" s="35"/>
      <c r="G161" s="27"/>
    </row>
    <row r="162" spans="1:7" s="1" customFormat="1">
      <c r="A162" s="5"/>
      <c r="C162" s="13"/>
      <c r="D162" s="26"/>
      <c r="E162" s="27"/>
      <c r="F162" s="26"/>
      <c r="G162" s="79"/>
    </row>
    <row r="163" spans="1:7">
      <c r="A163" s="69"/>
      <c r="C163" s="87"/>
      <c r="D163" s="78"/>
      <c r="E163" s="78"/>
      <c r="F163" s="78"/>
      <c r="G163" s="67"/>
    </row>
    <row r="164" spans="1:7">
      <c r="D164" s="67"/>
      <c r="E164" s="67"/>
      <c r="F164" s="67"/>
      <c r="G164" s="67"/>
    </row>
    <row r="165" spans="1:7">
      <c r="D165" s="67"/>
      <c r="E165" s="67"/>
      <c r="F165" s="67"/>
      <c r="G165" s="67"/>
    </row>
    <row r="166" spans="1:7">
      <c r="D166" s="67"/>
      <c r="E166" s="67"/>
      <c r="F166" s="67"/>
    </row>
    <row r="168" spans="1:7">
      <c r="G168" s="88"/>
    </row>
    <row r="169" spans="1:7" s="88" customFormat="1">
      <c r="D169" s="106"/>
      <c r="E169" s="107"/>
      <c r="F169" s="108"/>
    </row>
    <row r="170" spans="1:7" s="88" customFormat="1">
      <c r="C170" s="89"/>
      <c r="D170" s="90"/>
      <c r="E170" s="125"/>
      <c r="F170" s="126"/>
    </row>
    <row r="171" spans="1:7" s="88" customFormat="1">
      <c r="C171" s="89"/>
      <c r="D171" s="90"/>
      <c r="E171" s="91"/>
      <c r="F171" s="90"/>
    </row>
    <row r="172" spans="1:7">
      <c r="C172" s="67"/>
      <c r="D172" s="92"/>
      <c r="F172" s="92"/>
    </row>
    <row r="173" spans="1:7">
      <c r="C173" s="67"/>
      <c r="D173" s="92"/>
      <c r="F173" s="92"/>
      <c r="G173" s="88"/>
    </row>
    <row r="174" spans="1:7" s="88" customFormat="1">
      <c r="C174" s="89"/>
      <c r="D174" s="127"/>
      <c r="E174" s="128"/>
      <c r="F174" s="127"/>
    </row>
    <row r="175" spans="1:7" s="88" customFormat="1">
      <c r="C175" s="89"/>
      <c r="D175" s="127"/>
      <c r="E175" s="128"/>
      <c r="F175" s="127"/>
      <c r="G175" s="65"/>
    </row>
    <row r="176" spans="1:7">
      <c r="C176" s="67"/>
      <c r="D176" s="92"/>
      <c r="F176" s="92"/>
      <c r="G176" s="128"/>
    </row>
    <row r="177" spans="3:7">
      <c r="C177" s="67"/>
      <c r="D177" s="92"/>
      <c r="F177" s="92"/>
    </row>
    <row r="178" spans="3:7" s="128" customFormat="1">
      <c r="C178" s="129"/>
      <c r="D178" s="130"/>
      <c r="E178" s="130"/>
      <c r="F178" s="130"/>
      <c r="G178" s="65"/>
    </row>
    <row r="179" spans="3:7">
      <c r="C179" s="67"/>
      <c r="D179" s="92"/>
    </row>
    <row r="180" spans="3:7">
      <c r="C180" s="67"/>
    </row>
  </sheetData>
  <autoFilter ref="A17:G162"/>
  <mergeCells count="2">
    <mergeCell ref="A1:G1"/>
    <mergeCell ref="A2:G2"/>
  </mergeCells>
  <phoneticPr fontId="2" type="noConversion"/>
  <printOptions horizontalCentered="1"/>
  <pageMargins left="0.55118110236220474" right="0.55118110236220474" top="0.74803149606299213" bottom="1.5748031496062993" header="0.51181102362204722" footer="1.1811023622047245"/>
  <pageSetup paperSize="9" scale="94" firstPageNumber="84" orientation="portrait" blackAndWhite="1" useFirstPageNumber="1" r:id="rId1"/>
  <headerFooter alignWithMargins="0">
    <oddHeader xml:space="preserve">&amp;C   </oddHeader>
    <oddFooter>&amp;C&amp;"Times New Roman,Bold"  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6</vt:i4>
      </vt:variant>
    </vt:vector>
  </HeadingPairs>
  <TitlesOfParts>
    <vt:vector size="7" baseType="lpstr">
      <vt:lpstr>dem6</vt:lpstr>
      <vt:lpstr>'dem6'!ecclesiastical</vt:lpstr>
      <vt:lpstr>'dem6'!ecla</vt:lpstr>
      <vt:lpstr>'dem6'!Print_Area</vt:lpstr>
      <vt:lpstr>'dem6'!Print_Titles</vt:lpstr>
      <vt:lpstr>'dem6'!revise</vt:lpstr>
      <vt:lpstr>'dem6'!summary</vt:lpstr>
    </vt:vector>
  </TitlesOfParts>
  <Company>Government of Sikkim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Secretary Finance</dc:creator>
  <cp:lastModifiedBy>Additional Director</cp:lastModifiedBy>
  <cp:lastPrinted>2026-07-23T10:18:41Z</cp:lastPrinted>
  <dcterms:created xsi:type="dcterms:W3CDTF">2004-06-02T16:11:08Z</dcterms:created>
  <dcterms:modified xsi:type="dcterms:W3CDTF">2026-07-29T10:27:59Z</dcterms:modified>
</cp:coreProperties>
</file>