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12495"/>
  </bookViews>
  <sheets>
    <sheet name="dem9" sheetId="4" r:id="rId1"/>
  </sheets>
  <externalReferences>
    <externalReference r:id="rId2"/>
  </externalReferences>
  <definedNames>
    <definedName name="__123Graph_D" localSheetId="0" hidden="1">[1]DEMAND18!#REF!</definedName>
    <definedName name="_xlnm._FilterDatabase" localSheetId="0" hidden="1">'dem9'!$A$18:$G$102</definedName>
    <definedName name="_Regression_Int" localSheetId="0" hidden="1">1</definedName>
    <definedName name="excise" localSheetId="0">'dem9'!$D$64:$G$64</definedName>
    <definedName name="exciserevenue" localSheetId="0">'dem9'!$C$12:$F$12</definedName>
    <definedName name="exrc" localSheetId="0">'dem9'!#REF!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'dem9'!#REF!</definedName>
    <definedName name="_xlnm.Print_Area" localSheetId="0">'dem9'!$A$1:$G$100</definedName>
    <definedName name="_xlnm.Print_Titles" localSheetId="0">'dem9'!$15:$18</definedName>
    <definedName name="rec" localSheetId="0">'dem9'!#REF!</definedName>
    <definedName name="revise" localSheetId="0">'dem9'!#REF!</definedName>
    <definedName name="sgs" localSheetId="0">'dem9'!$D$80:$G$80</definedName>
    <definedName name="summary" localSheetId="0">'dem9'!#REF!</definedName>
    <definedName name="Z_239EE218_578E_4317_BEED_14D5D7089E27_.wvu.FilterData" localSheetId="0" hidden="1">'dem9'!$A$1:$G$102</definedName>
    <definedName name="Z_239EE218_578E_4317_BEED_14D5D7089E27_.wvu.PrintArea" localSheetId="0" hidden="1">'dem9'!$A$1:$G$100</definedName>
    <definedName name="Z_302A3EA3_AE96_11D5_A646_0050BA3D7AFD_.wvu.FilterData" localSheetId="0" hidden="1">'dem9'!$A$1:$G$102</definedName>
    <definedName name="Z_302A3EA3_AE96_11D5_A646_0050BA3D7AFD_.wvu.PrintArea" localSheetId="0" hidden="1">'dem9'!$A$1:$G$100</definedName>
    <definedName name="Z_36DBA021_0ECB_11D4_8064_004005726899_.wvu.FilterData" localSheetId="0" hidden="1">'dem9'!$C$19:$C$100</definedName>
    <definedName name="Z_36DBA021_0ECB_11D4_8064_004005726899_.wvu.PrintArea" localSheetId="0" hidden="1">'dem9'!$A$1:$G$100</definedName>
    <definedName name="Z_93EBE921_AE91_11D5_8685_004005726899_.wvu.FilterData" localSheetId="0" hidden="1">'dem9'!$C$19:$C$100</definedName>
    <definedName name="Z_93EBE921_AE91_11D5_8685_004005726899_.wvu.PrintArea" localSheetId="0" hidden="1">'dem9'!$A$1:$G$100</definedName>
    <definedName name="Z_94DA79C1_0FDE_11D5_9579_000021DAEEA2_.wvu.FilterData" localSheetId="0" hidden="1">'dem9'!$C$19:$C$100</definedName>
    <definedName name="Z_94DA79C1_0FDE_11D5_9579_000021DAEEA2_.wvu.PrintArea" localSheetId="0" hidden="1">'dem9'!$A$1:$G$100</definedName>
    <definedName name="Z_C868F8C3_16D7_11D5_A68D_81D6213F5331_.wvu.FilterData" localSheetId="0" hidden="1">'dem9'!$C$19:$C$100</definedName>
    <definedName name="Z_C868F8C3_16D7_11D5_A68D_81D6213F5331_.wvu.PrintArea" localSheetId="0" hidden="1">'dem9'!$A$1:$G$100</definedName>
    <definedName name="Z_E5DF37BD_125C_11D5_8DC4_D0F5D88B3549_.wvu.FilterData" localSheetId="0" hidden="1">'dem9'!$C$19:$C$100</definedName>
    <definedName name="Z_E5DF37BD_125C_11D5_8DC4_D0F5D88B3549_.wvu.PrintArea" localSheetId="0" hidden="1">'dem9'!$A$1:$G$100</definedName>
    <definedName name="Z_F8ADACC1_164E_11D6_B603_000021DAEEA2_.wvu.FilterData" localSheetId="0" hidden="1">'dem9'!$C$19:$C$100</definedName>
    <definedName name="Z_F8ADACC1_164E_11D6_B603_000021DAEEA2_.wvu.PrintArea" localSheetId="0" hidden="1">'dem9'!$A$1:$G$100</definedName>
  </definedNames>
  <calcPr calcId="124519"/>
</workbook>
</file>

<file path=xl/calcChain.xml><?xml version="1.0" encoding="utf-8"?>
<calcChain xmlns="http://schemas.openxmlformats.org/spreadsheetml/2006/main">
  <c r="G62" i="4"/>
  <c r="G58"/>
  <c r="F62"/>
  <c r="E62"/>
  <c r="D62"/>
  <c r="F58"/>
  <c r="E58"/>
  <c r="D58"/>
  <c r="F37"/>
  <c r="F38" s="1"/>
  <c r="D90"/>
  <c r="D91" s="1"/>
  <c r="D43"/>
  <c r="D50" s="1"/>
  <c r="F95"/>
  <c r="E95"/>
  <c r="D95"/>
  <c r="F91"/>
  <c r="E91"/>
  <c r="F78"/>
  <c r="F79" s="1"/>
  <c r="F80" s="1"/>
  <c r="E78"/>
  <c r="E79" s="1"/>
  <c r="E80" s="1"/>
  <c r="D78"/>
  <c r="D79" s="1"/>
  <c r="D80" s="1"/>
  <c r="F54"/>
  <c r="E54"/>
  <c r="D54"/>
  <c r="F50"/>
  <c r="E50"/>
  <c r="E38"/>
  <c r="D38"/>
  <c r="F96" l="1"/>
  <c r="F97" s="1"/>
  <c r="F98" s="1"/>
  <c r="F99" s="1"/>
  <c r="E96"/>
  <c r="E97" s="1"/>
  <c r="E98" s="1"/>
  <c r="E99" s="1"/>
  <c r="D96"/>
  <c r="D97" s="1"/>
  <c r="D98" s="1"/>
  <c r="D99" s="1"/>
  <c r="E63"/>
  <c r="E64" s="1"/>
  <c r="E81" s="1"/>
  <c r="D63"/>
  <c r="D64" s="1"/>
  <c r="D81" s="1"/>
  <c r="F63"/>
  <c r="F64" s="1"/>
  <c r="F81" s="1"/>
  <c r="E100" l="1"/>
  <c r="D100"/>
  <c r="F100"/>
  <c r="G54" l="1"/>
  <c r="G50"/>
  <c r="G95"/>
  <c r="G38"/>
  <c r="G78"/>
  <c r="G79" s="1"/>
  <c r="G80" s="1"/>
  <c r="G91"/>
  <c r="G96" l="1"/>
  <c r="G97" s="1"/>
  <c r="G98" s="1"/>
  <c r="G99" s="1"/>
  <c r="G63"/>
  <c r="G64" s="1"/>
  <c r="G81" s="1"/>
  <c r="G100" l="1"/>
  <c r="E12" l="1"/>
  <c r="D12" l="1"/>
  <c r="F12" l="1"/>
</calcChain>
</file>

<file path=xl/sharedStrings.xml><?xml version="1.0" encoding="utf-8"?>
<sst xmlns="http://schemas.openxmlformats.org/spreadsheetml/2006/main" count="171" uniqueCount="106">
  <si>
    <t>(iii) Collection of Taxes on Commodities &amp; Services</t>
  </si>
  <si>
    <t>State Excise</t>
  </si>
  <si>
    <t>(d) Administrative Services</t>
  </si>
  <si>
    <t>Secretariat - General Services</t>
  </si>
  <si>
    <t>Capital</t>
  </si>
  <si>
    <t>Major /Sub-Major/Minor/Sub/Detailed Heads</t>
  </si>
  <si>
    <t>Total</t>
  </si>
  <si>
    <t>REVENUE SECTION</t>
  </si>
  <si>
    <t>M.H.</t>
  </si>
  <si>
    <t>Direction and Administration</t>
  </si>
  <si>
    <t>Office Expenses</t>
  </si>
  <si>
    <t>State Excise Department</t>
  </si>
  <si>
    <t>09.00.01</t>
  </si>
  <si>
    <t>09.00.11</t>
  </si>
  <si>
    <t>09.00.13</t>
  </si>
  <si>
    <t>Voted</t>
  </si>
  <si>
    <t>II. Details of the estimates and the heads under which this grant will be accounted for:</t>
  </si>
  <si>
    <t>Secretariat</t>
  </si>
  <si>
    <t>Revenue</t>
  </si>
  <si>
    <t>A - General Services (b) Fiscal Services</t>
  </si>
  <si>
    <t>Salaries</t>
  </si>
  <si>
    <t>Head Office</t>
  </si>
  <si>
    <t>South &amp; West</t>
  </si>
  <si>
    <t>44.00.01</t>
  </si>
  <si>
    <t>44.00.11</t>
  </si>
  <si>
    <t>44.00.13</t>
  </si>
  <si>
    <t>62.00.01</t>
  </si>
  <si>
    <t>62.00.11</t>
  </si>
  <si>
    <t>62.00.13</t>
  </si>
  <si>
    <t>(In Thousands of Rupees)</t>
  </si>
  <si>
    <t>00.001</t>
  </si>
  <si>
    <t>00.090</t>
  </si>
  <si>
    <t>09.00.02</t>
  </si>
  <si>
    <t>Wages</t>
  </si>
  <si>
    <t xml:space="preserve"> DEMAND NO. 9</t>
  </si>
  <si>
    <t>EXCISE</t>
  </si>
  <si>
    <t>Actuals</t>
  </si>
  <si>
    <t>Budget 
Estimate</t>
  </si>
  <si>
    <t>09</t>
  </si>
  <si>
    <t>44.00.27</t>
  </si>
  <si>
    <t>Medical Treatment</t>
  </si>
  <si>
    <t>Allowances</t>
  </si>
  <si>
    <t>Leave Travel Concession</t>
  </si>
  <si>
    <t>Training Expenses</t>
  </si>
  <si>
    <t>Domestic Travel Expenses</t>
  </si>
  <si>
    <t>44.00.06</t>
  </si>
  <si>
    <t>44.00.07</t>
  </si>
  <si>
    <t>44.00.08</t>
  </si>
  <si>
    <t>44.00.09</t>
  </si>
  <si>
    <t>Minor Civil and Electrical Works</t>
  </si>
  <si>
    <t>44.00.49</t>
  </si>
  <si>
    <t>Other Revenue Expenditure</t>
  </si>
  <si>
    <t>62.00.06</t>
  </si>
  <si>
    <t>62.00.07</t>
  </si>
  <si>
    <t>09.00.06</t>
  </si>
  <si>
    <t>09.00.07</t>
  </si>
  <si>
    <t>09.00.08</t>
  </si>
  <si>
    <t>Fuel and Lubricants</t>
  </si>
  <si>
    <t>44.00.24</t>
  </si>
  <si>
    <t>62.00.24</t>
  </si>
  <si>
    <t>09.00.24</t>
  </si>
  <si>
    <t>44.00.29</t>
  </si>
  <si>
    <t>Repair and Maintenance</t>
  </si>
  <si>
    <t>62.00.29</t>
  </si>
  <si>
    <t>09.00.29</t>
  </si>
  <si>
    <t>CAPITAL SECTION</t>
  </si>
  <si>
    <t>Capital Outlay on Other Administrative Services</t>
  </si>
  <si>
    <t>00.800</t>
  </si>
  <si>
    <t>Other Expenditure</t>
  </si>
  <si>
    <t>Head Office Establishment</t>
  </si>
  <si>
    <t>Furniture and Fixture</t>
  </si>
  <si>
    <t>Printing and Publication</t>
  </si>
  <si>
    <t>44.00.28</t>
  </si>
  <si>
    <t>Professional Services</t>
  </si>
  <si>
    <t>Motor Vehicles</t>
  </si>
  <si>
    <t>62.00.27</t>
  </si>
  <si>
    <t>e- Abkari</t>
  </si>
  <si>
    <t>A. Capital Account of General Services</t>
  </si>
  <si>
    <t>Capital Outlay on other Administrative Services</t>
  </si>
  <si>
    <t>62.00.14</t>
  </si>
  <si>
    <t>Rent, Rates and Taxes</t>
  </si>
  <si>
    <t>44.00.16</t>
  </si>
  <si>
    <t>44.61.51</t>
  </si>
  <si>
    <t>44.61.74</t>
  </si>
  <si>
    <t xml:space="preserve">Establishment of Excise Offices </t>
  </si>
  <si>
    <t>Establishment of Excise Offices</t>
  </si>
  <si>
    <t>64.00.49</t>
  </si>
  <si>
    <t>Other Capital Expenditure</t>
  </si>
  <si>
    <t>Establishment of Weigh Bridges including Civil Works</t>
  </si>
  <si>
    <t>44.62.60</t>
  </si>
  <si>
    <t>44.00.02</t>
  </si>
  <si>
    <t>Infromation, Computer, Telecommunications (ICT) Equipment</t>
  </si>
  <si>
    <t>2025-26</t>
  </si>
  <si>
    <t xml:space="preserve"> Revised 
Estimate</t>
  </si>
  <si>
    <t>Budget Estimate</t>
  </si>
  <si>
    <t>2024-25</t>
  </si>
  <si>
    <t>44.61.71</t>
  </si>
  <si>
    <t>2026-27</t>
  </si>
  <si>
    <t>I.  Estimate of the amount required in the year ending 31st March, 2027 to defray the charges in respect of Excise</t>
  </si>
  <si>
    <t>Vulnerability Assessment and Penetration Testing (VAPT) Security Audit</t>
  </si>
  <si>
    <t>65.00.49</t>
  </si>
  <si>
    <t>Emoluments of Chairpersons, Advisors &amp; OSDs</t>
  </si>
  <si>
    <t>66</t>
  </si>
  <si>
    <t>66.00.49</t>
  </si>
  <si>
    <t>44.00.21</t>
  </si>
  <si>
    <t>Materials and Supplies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</si>
</sst>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35">
    <xf numFmtId="0" fontId="0" fillId="0" borderId="0" xfId="0"/>
    <xf numFmtId="0" fontId="3" fillId="0" borderId="0" xfId="2" applyFont="1" applyFill="1" applyAlignment="1">
      <alignment vertical="top"/>
    </xf>
    <xf numFmtId="0" fontId="3" fillId="0" borderId="0" xfId="2" applyFont="1" applyFill="1"/>
    <xf numFmtId="0" fontId="3" fillId="0" borderId="0" xfId="2" applyFont="1" applyFill="1" applyAlignment="1"/>
    <xf numFmtId="0" fontId="6" fillId="0" borderId="0" xfId="2" applyFont="1" applyFill="1" applyBorder="1" applyAlignment="1" applyProtection="1">
      <alignment horizontal="center"/>
    </xf>
    <xf numFmtId="0" fontId="6" fillId="0" borderId="0" xfId="2" applyNumberFormat="1" applyFont="1" applyFill="1" applyBorder="1" applyAlignment="1" applyProtection="1">
      <alignment horizontal="center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 applyProtection="1">
      <alignment horizontal="right"/>
    </xf>
    <xf numFmtId="0" fontId="3" fillId="0" borderId="0" xfId="2" applyNumberFormat="1" applyFont="1" applyFill="1"/>
    <xf numFmtId="0" fontId="6" fillId="0" borderId="0" xfId="2" applyFont="1" applyFill="1" applyAlignment="1" applyProtection="1">
      <alignment horizontal="center"/>
    </xf>
    <xf numFmtId="0" fontId="6" fillId="0" borderId="0" xfId="1" applyNumberFormat="1" applyFont="1" applyFill="1" applyAlignment="1" applyProtection="1">
      <alignment horizontal="center"/>
    </xf>
    <xf numFmtId="43" fontId="6" fillId="0" borderId="0" xfId="1" applyFont="1" applyFill="1" applyAlignment="1" applyProtection="1">
      <alignment horizontal="center"/>
    </xf>
    <xf numFmtId="0" fontId="6" fillId="0" borderId="0" xfId="2" applyNumberFormat="1" applyFont="1" applyFill="1" applyAlignment="1" applyProtection="1">
      <alignment horizontal="center"/>
    </xf>
    <xf numFmtId="43" fontId="3" fillId="0" borderId="0" xfId="1" applyFont="1" applyFill="1" applyAlignment="1">
      <alignment horizontal="right"/>
    </xf>
    <xf numFmtId="0" fontId="6" fillId="0" borderId="0" xfId="2" applyNumberFormat="1" applyFont="1" applyFill="1" applyAlignment="1">
      <alignment horizontal="center"/>
    </xf>
    <xf numFmtId="43" fontId="3" fillId="0" borderId="0" xfId="1" applyFont="1" applyFill="1" applyAlignment="1" applyProtection="1">
      <alignment horizontal="right"/>
    </xf>
    <xf numFmtId="0" fontId="3" fillId="0" borderId="0" xfId="2" applyFont="1" applyFill="1" applyAlignment="1" applyProtection="1">
      <alignment vertical="top"/>
    </xf>
    <xf numFmtId="43" fontId="3" fillId="0" borderId="0" xfId="1" applyFont="1" applyFill="1"/>
    <xf numFmtId="0" fontId="6" fillId="0" borderId="0" xfId="1" applyNumberFormat="1" applyFont="1" applyFill="1" applyBorder="1" applyAlignment="1" applyProtection="1">
      <alignment horizontal="center"/>
    </xf>
    <xf numFmtId="1" fontId="6" fillId="0" borderId="0" xfId="2" applyNumberFormat="1" applyFont="1" applyFill="1" applyBorder="1" applyAlignment="1" applyProtection="1">
      <alignment horizontal="center"/>
    </xf>
    <xf numFmtId="1" fontId="6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/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right" vertical="top" wrapText="1"/>
    </xf>
    <xf numFmtId="0" fontId="3" fillId="0" borderId="1" xfId="3" applyFont="1" applyFill="1" applyBorder="1" applyAlignment="1" applyProtection="1">
      <alignment horizontal="left"/>
    </xf>
    <xf numFmtId="0" fontId="3" fillId="0" borderId="1" xfId="3" applyNumberFormat="1" applyFont="1" applyFill="1" applyBorder="1" applyProtection="1"/>
    <xf numFmtId="0" fontId="5" fillId="0" borderId="1" xfId="3" applyNumberFormat="1" applyFont="1" applyFill="1" applyBorder="1" applyAlignment="1" applyProtection="1">
      <alignment horizontal="right"/>
    </xf>
    <xf numFmtId="0" fontId="3" fillId="0" borderId="0" xfId="4" applyFont="1" applyFill="1" applyProtection="1"/>
    <xf numFmtId="0" fontId="3" fillId="0" borderId="0" xfId="2" applyNumberFormat="1" applyFont="1" applyFill="1" applyAlignment="1">
      <alignment vertical="top"/>
    </xf>
    <xf numFmtId="0" fontId="6" fillId="0" borderId="0" xfId="2" applyNumberFormat="1" applyFont="1" applyFill="1" applyAlignment="1" applyProtection="1">
      <alignment horizontal="left" vertical="center"/>
    </xf>
    <xf numFmtId="0" fontId="3" fillId="0" borderId="0" xfId="1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center"/>
    </xf>
    <xf numFmtId="0" fontId="6" fillId="0" borderId="0" xfId="2" applyNumberFormat="1" applyFont="1" applyFill="1" applyAlignment="1">
      <alignment vertical="center"/>
    </xf>
    <xf numFmtId="0" fontId="3" fillId="0" borderId="0" xfId="1" applyNumberFormat="1" applyFont="1" applyFill="1" applyAlignment="1" applyProtection="1">
      <alignment horizontal="left" vertical="center"/>
    </xf>
    <xf numFmtId="0" fontId="3" fillId="0" borderId="0" xfId="2" applyNumberFormat="1" applyFont="1" applyFill="1" applyAlignment="1" applyProtection="1">
      <alignment horizontal="left" vertical="center"/>
    </xf>
    <xf numFmtId="0" fontId="3" fillId="0" borderId="0" xfId="1" applyNumberFormat="1" applyFont="1" applyFill="1" applyAlignment="1" applyProtection="1">
      <alignment horizontal="center" vertical="center"/>
    </xf>
    <xf numFmtId="0" fontId="3" fillId="0" borderId="0" xfId="2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>
      <alignment horizontal="right" vertical="center"/>
    </xf>
    <xf numFmtId="0" fontId="3" fillId="0" borderId="0" xfId="2" applyNumberFormat="1" applyFont="1" applyFill="1" applyAlignment="1">
      <alignment vertical="center"/>
    </xf>
    <xf numFmtId="0" fontId="3" fillId="0" borderId="0" xfId="1" applyNumberFormat="1" applyFont="1" applyFill="1" applyAlignment="1">
      <alignment horizontal="center" vertical="center"/>
    </xf>
    <xf numFmtId="0" fontId="3" fillId="0" borderId="0" xfId="1" applyNumberFormat="1" applyFont="1" applyFill="1" applyAlignment="1">
      <alignment vertical="center"/>
    </xf>
    <xf numFmtId="0" fontId="3" fillId="0" borderId="0" xfId="2" applyNumberFormat="1" applyFont="1" applyFill="1" applyBorder="1" applyAlignment="1" applyProtection="1">
      <alignment horizontal="left" vertical="center"/>
    </xf>
    <xf numFmtId="0" fontId="3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 applyProtection="1">
      <alignment horizontal="left" vertical="center"/>
    </xf>
    <xf numFmtId="0" fontId="3" fillId="0" borderId="0" xfId="2" applyNumberFormat="1" applyFont="1" applyFill="1" applyBorder="1" applyAlignment="1">
      <alignment vertical="top"/>
    </xf>
    <xf numFmtId="0" fontId="3" fillId="0" borderId="0" xfId="2" applyNumberFormat="1" applyFont="1" applyFill="1" applyBorder="1" applyAlignment="1">
      <alignment vertical="center"/>
    </xf>
    <xf numFmtId="0" fontId="3" fillId="0" borderId="2" xfId="2" applyNumberFormat="1" applyFont="1" applyFill="1" applyBorder="1" applyAlignment="1">
      <alignment vertical="top"/>
    </xf>
    <xf numFmtId="0" fontId="3" fillId="0" borderId="2" xfId="2" applyNumberFormat="1" applyFont="1" applyFill="1" applyBorder="1" applyAlignment="1">
      <alignment vertical="center"/>
    </xf>
    <xf numFmtId="0" fontId="6" fillId="0" borderId="2" xfId="2" applyNumberFormat="1" applyFont="1" applyFill="1" applyBorder="1" applyAlignment="1" applyProtection="1">
      <alignment horizontal="left" vertical="center"/>
    </xf>
    <xf numFmtId="0" fontId="3" fillId="0" borderId="3" xfId="2" applyNumberFormat="1" applyFont="1" applyFill="1" applyBorder="1" applyAlignment="1">
      <alignment vertical="top"/>
    </xf>
    <xf numFmtId="0" fontId="3" fillId="0" borderId="3" xfId="2" applyNumberFormat="1" applyFont="1" applyFill="1" applyBorder="1" applyAlignment="1">
      <alignment vertical="center"/>
    </xf>
    <xf numFmtId="0" fontId="6" fillId="0" borderId="3" xfId="2" applyNumberFormat="1" applyFont="1" applyFill="1" applyBorder="1" applyAlignment="1" applyProtection="1">
      <alignment horizontal="left" vertical="center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/>
    <xf numFmtId="0" fontId="3" fillId="0" borderId="0" xfId="2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Alignment="1">
      <alignment horizontal="center" vertical="center"/>
    </xf>
    <xf numFmtId="1" fontId="3" fillId="0" borderId="0" xfId="1" applyNumberFormat="1" applyFont="1" applyFill="1" applyBorder="1" applyAlignment="1" applyProtection="1">
      <alignment horizontal="right" vertical="center" wrapText="1"/>
    </xf>
    <xf numFmtId="1" fontId="3" fillId="0" borderId="0" xfId="1" applyNumberFormat="1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1" fontId="3" fillId="0" borderId="0" xfId="1" applyNumberFormat="1" applyFont="1" applyFill="1" applyAlignment="1">
      <alignment horizontal="center" vertical="center"/>
    </xf>
    <xf numFmtId="1" fontId="3" fillId="0" borderId="0" xfId="1" applyNumberFormat="1" applyFont="1" applyFill="1" applyBorder="1" applyAlignment="1" applyProtection="1">
      <alignment horizontal="right" wrapText="1"/>
    </xf>
    <xf numFmtId="1" fontId="3" fillId="0" borderId="0" xfId="1" applyNumberFormat="1" applyFont="1" applyFill="1" applyBorder="1" applyAlignment="1" applyProtection="1">
      <alignment horizontal="center" vertical="center"/>
    </xf>
    <xf numFmtId="1" fontId="3" fillId="0" borderId="0" xfId="2" applyNumberFormat="1" applyFont="1" applyFill="1" applyBorder="1" applyAlignment="1" applyProtection="1">
      <alignment horizontal="right" vertical="center"/>
    </xf>
    <xf numFmtId="1" fontId="3" fillId="0" borderId="0" xfId="1" applyNumberFormat="1" applyFont="1" applyFill="1" applyBorder="1" applyAlignment="1">
      <alignment horizontal="center" vertical="center"/>
    </xf>
    <xf numFmtId="1" fontId="3" fillId="0" borderId="0" xfId="2" applyNumberFormat="1" applyFont="1" applyFill="1" applyBorder="1" applyAlignment="1">
      <alignment horizontal="right" vertical="center"/>
    </xf>
    <xf numFmtId="43" fontId="3" fillId="0" borderId="0" xfId="1" applyFont="1" applyFill="1" applyAlignment="1" applyProtection="1">
      <alignment horizontal="right" wrapText="1"/>
    </xf>
    <xf numFmtId="49" fontId="6" fillId="0" borderId="0" xfId="2" applyNumberFormat="1" applyFont="1" applyFill="1" applyAlignment="1">
      <alignment horizontal="right" vertical="center"/>
    </xf>
    <xf numFmtId="49" fontId="3" fillId="0" borderId="0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Alignment="1">
      <alignment horizontal="right" vertical="center"/>
    </xf>
    <xf numFmtId="0" fontId="3" fillId="0" borderId="0" xfId="2" applyNumberFormat="1" applyFont="1" applyFill="1" applyBorder="1" applyAlignment="1">
      <alignment horizontal="right" vertical="center"/>
    </xf>
    <xf numFmtId="43" fontId="3" fillId="0" borderId="0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vertical="center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2" xfId="1" applyNumberFormat="1" applyFont="1" applyFill="1" applyBorder="1" applyAlignment="1" applyProtection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4" applyNumberFormat="1" applyFont="1" applyFill="1" applyBorder="1" applyAlignment="1" applyProtection="1">
      <alignment horizontal="left" vertical="top" wrapText="1"/>
    </xf>
    <xf numFmtId="0" fontId="3" fillId="0" borderId="0" xfId="4" applyNumberFormat="1" applyFont="1" applyFill="1" applyBorder="1" applyAlignment="1" applyProtection="1">
      <alignment horizontal="right" vertical="top" wrapText="1"/>
    </xf>
    <xf numFmtId="0" fontId="6" fillId="0" borderId="0" xfId="2" applyNumberFormat="1" applyFont="1" applyFill="1" applyAlignment="1">
      <alignment vertical="top"/>
    </xf>
    <xf numFmtId="0" fontId="6" fillId="0" borderId="0" xfId="2" applyNumberFormat="1" applyFont="1" applyFill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Alignment="1" applyProtection="1">
      <alignment horizontal="right" vertical="top" wrapText="1"/>
    </xf>
    <xf numFmtId="0" fontId="6" fillId="0" borderId="0" xfId="2" applyNumberFormat="1" applyFont="1" applyFill="1" applyBorder="1" applyAlignment="1">
      <alignment vertical="top"/>
    </xf>
    <xf numFmtId="49" fontId="6" fillId="0" borderId="0" xfId="2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 wrapText="1"/>
    </xf>
    <xf numFmtId="0" fontId="6" fillId="0" borderId="0" xfId="1" applyNumberFormat="1" applyFont="1" applyFill="1" applyAlignment="1" applyProtection="1">
      <alignment horizontal="right" wrapText="1"/>
    </xf>
    <xf numFmtId="0" fontId="6" fillId="0" borderId="0" xfId="2" applyNumberFormat="1" applyFont="1" applyFill="1"/>
    <xf numFmtId="0" fontId="3" fillId="0" borderId="0" xfId="2" applyNumberFormat="1" applyFont="1" applyFill="1" applyBorder="1" applyAlignment="1" applyProtection="1">
      <alignment horizontal="left" vertical="top"/>
    </xf>
    <xf numFmtId="0" fontId="3" fillId="0" borderId="0" xfId="2" applyNumberFormat="1" applyFont="1" applyFill="1" applyBorder="1" applyAlignment="1">
      <alignment horizontal="right" vertical="top"/>
    </xf>
    <xf numFmtId="43" fontId="3" fillId="0" borderId="0" xfId="1" applyFont="1" applyFill="1" applyAlignment="1" applyProtection="1">
      <alignment horizontal="right" vertical="top"/>
    </xf>
    <xf numFmtId="0" fontId="6" fillId="0" borderId="0" xfId="2" applyNumberFormat="1" applyFont="1" applyFill="1" applyAlignment="1">
      <alignment horizontal="center" vertical="top"/>
    </xf>
    <xf numFmtId="0" fontId="3" fillId="0" borderId="0" xfId="1" applyNumberFormat="1" applyFont="1" applyFill="1" applyAlignment="1"/>
    <xf numFmtId="0" fontId="3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/>
    <xf numFmtId="0" fontId="6" fillId="0" borderId="0" xfId="1" applyNumberFormat="1" applyFont="1" applyFill="1" applyBorder="1" applyAlignment="1" applyProtection="1">
      <alignment horizontal="right"/>
    </xf>
    <xf numFmtId="1" fontId="6" fillId="0" borderId="0" xfId="2" applyNumberFormat="1" applyFont="1" applyFill="1" applyAlignment="1">
      <alignment horizontal="center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NumberFormat="1" applyFont="1" applyFill="1" applyBorder="1" applyAlignment="1" applyProtection="1">
      <alignment horizontal="right"/>
    </xf>
    <xf numFmtId="0" fontId="3" fillId="0" borderId="1" xfId="4" applyFont="1" applyFill="1" applyBorder="1" applyAlignment="1" applyProtection="1">
      <alignment horizontal="left" vertical="top" wrapText="1"/>
    </xf>
    <xf numFmtId="0" fontId="3" fillId="0" borderId="1" xfId="4" applyFont="1" applyFill="1" applyBorder="1" applyAlignment="1" applyProtection="1">
      <alignment horizontal="right" vertical="top" wrapText="1"/>
    </xf>
    <xf numFmtId="0" fontId="3" fillId="0" borderId="1" xfId="3" applyNumberFormat="1" applyFont="1" applyFill="1" applyBorder="1" applyAlignment="1" applyProtection="1">
      <alignment horizontal="right"/>
    </xf>
    <xf numFmtId="0" fontId="3" fillId="0" borderId="1" xfId="3" applyNumberFormat="1" applyFont="1" applyFill="1" applyBorder="1" applyAlignment="1" applyProtection="1">
      <alignment horizontal="right" vertical="center" wrapText="1"/>
    </xf>
    <xf numFmtId="0" fontId="4" fillId="0" borderId="3" xfId="2" applyNumberFormat="1" applyFont="1" applyFill="1" applyBorder="1" applyAlignment="1">
      <alignment vertical="top"/>
    </xf>
    <xf numFmtId="0" fontId="4" fillId="0" borderId="3" xfId="2" applyNumberFormat="1" applyFont="1" applyFill="1" applyBorder="1" applyAlignment="1">
      <alignment vertical="center"/>
    </xf>
    <xf numFmtId="0" fontId="4" fillId="0" borderId="3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/>
    <xf numFmtId="0" fontId="4" fillId="0" borderId="0" xfId="2" applyNumberFormat="1" applyFont="1" applyFill="1"/>
    <xf numFmtId="0" fontId="4" fillId="0" borderId="0" xfId="2" applyNumberFormat="1" applyFont="1" applyFill="1" applyBorder="1" applyAlignment="1">
      <alignment vertical="top"/>
    </xf>
    <xf numFmtId="0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0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Alignment="1" applyProtection="1">
      <alignment horizontal="left" vertical="top" wrapText="1"/>
    </xf>
    <xf numFmtId="49" fontId="3" fillId="0" borderId="0" xfId="4" applyNumberFormat="1" applyFont="1" applyFill="1" applyBorder="1" applyAlignment="1" applyProtection="1">
      <alignment horizontal="right" vertical="top" wrapText="1"/>
    </xf>
    <xf numFmtId="0" fontId="3" fillId="0" borderId="0" xfId="4" applyFont="1" applyFill="1" applyBorder="1" applyProtection="1"/>
    <xf numFmtId="0" fontId="3" fillId="0" borderId="0" xfId="2" applyNumberFormat="1" applyFont="1" applyFill="1" applyBorder="1" applyAlignment="1" applyProtection="1">
      <alignment horizontal="left" vertical="top" wrapText="1"/>
    </xf>
    <xf numFmtId="1" fontId="4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1" applyNumberFormat="1" applyFont="1" applyFill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3" fillId="0" borderId="3" xfId="4" applyFont="1" applyFill="1" applyBorder="1" applyAlignment="1" applyProtection="1">
      <alignment horizontal="left" vertical="top" wrapText="1"/>
    </xf>
    <xf numFmtId="0" fontId="3" fillId="0" borderId="3" xfId="4" applyFont="1" applyFill="1" applyBorder="1" applyAlignment="1" applyProtection="1">
      <alignment horizontal="right" vertical="top" wrapText="1"/>
    </xf>
    <xf numFmtId="0" fontId="3" fillId="0" borderId="0" xfId="3" applyFont="1" applyFill="1" applyBorder="1" applyAlignment="1" applyProtection="1">
      <alignment horizontal="left" vertical="top"/>
    </xf>
    <xf numFmtId="0" fontId="3" fillId="0" borderId="3" xfId="3" applyNumberFormat="1" applyFont="1" applyFill="1" applyBorder="1" applyAlignment="1" applyProtection="1">
      <alignment horizontal="right"/>
    </xf>
    <xf numFmtId="0" fontId="3" fillId="0" borderId="3" xfId="3" applyNumberFormat="1" applyFont="1" applyFill="1" applyBorder="1" applyAlignment="1" applyProtection="1">
      <alignment horizontal="right" vertical="top" wrapText="1"/>
    </xf>
    <xf numFmtId="0" fontId="3" fillId="0" borderId="0" xfId="3" applyFont="1" applyFill="1" applyBorder="1" applyAlignment="1" applyProtection="1"/>
    <xf numFmtId="0" fontId="1" fillId="0" borderId="0" xfId="0" applyFont="1" applyFill="1" applyAlignment="1"/>
    <xf numFmtId="0" fontId="3" fillId="0" borderId="0" xfId="3" applyNumberFormat="1" applyFont="1" applyFill="1" applyBorder="1" applyAlignment="1" applyProtection="1">
      <alignment horizontal="right" vertical="center"/>
    </xf>
    <xf numFmtId="0" fontId="3" fillId="0" borderId="3" xfId="3" applyNumberFormat="1" applyFont="1" applyFill="1" applyBorder="1" applyAlignment="1" applyProtection="1">
      <alignment horizontal="right" wrapText="1"/>
    </xf>
    <xf numFmtId="0" fontId="3" fillId="0" borderId="0" xfId="4" applyFont="1" applyFill="1" applyAlignment="1" applyProtection="1">
      <alignment horizontal="right" vertical="top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left" vertical="top" wrapText="1"/>
    </xf>
  </cellXfs>
  <cellStyles count="5">
    <cellStyle name="Comma" xfId="1" builtinId="3"/>
    <cellStyle name="Normal" xfId="0" builtinId="0"/>
    <cellStyle name="Normal_budget for 03-04" xfId="2"/>
    <cellStyle name="Normal_BUDGET-2000" xfId="3"/>
    <cellStyle name="Normal_budgetDocNIC02-03" xfId="4"/>
  </cellStyles>
  <dxfs count="0"/>
  <tableStyles count="0" defaultTableStyle="TableStyleMedium9" defaultPivotStyle="PivotStyleLight16"/>
  <colors>
    <mruColors>
      <color rgb="FFFFCCFF"/>
      <color rgb="FFFF0066"/>
      <color rgb="FF33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407210</xdr:colOff>
      <xdr:row>19</xdr:row>
      <xdr:rowOff>69691</xdr:rowOff>
    </xdr:from>
    <xdr:to>
      <xdr:col>8</xdr:col>
      <xdr:colOff>397455</xdr:colOff>
      <xdr:row>23</xdr:row>
      <xdr:rowOff>65955</xdr:rowOff>
    </xdr:to>
    <xdr:sp macro="" textlink="">
      <xdr:nvSpPr>
        <xdr:cNvPr id="1079" name="Text Box 2" hidden="1"/>
        <xdr:cNvSpPr txBox="1">
          <a:spLocks noChangeArrowheads="1"/>
        </xdr:cNvSpPr>
      </xdr:nvSpPr>
      <xdr:spPr bwMode="auto">
        <a:xfrm>
          <a:off x="6210300" y="3219450"/>
          <a:ext cx="1333500" cy="6953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213726</xdr:colOff>
      <xdr:row>17</xdr:row>
      <xdr:rowOff>112760</xdr:rowOff>
    </xdr:from>
    <xdr:to>
      <xdr:col>10</xdr:col>
      <xdr:colOff>192678</xdr:colOff>
      <xdr:row>21</xdr:row>
      <xdr:rowOff>26958</xdr:rowOff>
    </xdr:to>
    <xdr:sp macro="" textlink="">
      <xdr:nvSpPr>
        <xdr:cNvPr id="1080" name="Text Box 5" hidden="1"/>
        <xdr:cNvSpPr txBox="1">
          <a:spLocks noChangeArrowheads="1"/>
        </xdr:cNvSpPr>
      </xdr:nvSpPr>
      <xdr:spPr bwMode="auto">
        <a:xfrm>
          <a:off x="7334250" y="2905125"/>
          <a:ext cx="1190625" cy="6381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DGET\Bud-Docu\Budget%202003-04$\budget%20for%2003-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CEIPT (2)"/>
      <sheetName val="SUMMARY (2)"/>
      <sheetName val="EXP-MEMO"/>
      <sheetName val="DEMAND1"/>
      <sheetName val="Contents"/>
      <sheetName val="SUMMARY"/>
      <sheetName val="AFS-DIS"/>
      <sheetName val="Sheet1"/>
      <sheetName val="AFS-RCT"/>
      <sheetName val="RECEIPT"/>
      <sheetName val="DEMAND2"/>
      <sheetName val="DEMAND8"/>
      <sheetName val="DEMAND11"/>
      <sheetName val="DEMAND12"/>
      <sheetName val="GOVERNOR"/>
      <sheetName val="DEMAND13"/>
      <sheetName val="DEMAND14"/>
      <sheetName val="DEMAND15"/>
      <sheetName val="DEMAND17"/>
      <sheetName val="DEMAND18"/>
      <sheetName val="DEMAND19"/>
      <sheetName val="DEMAND20"/>
      <sheetName val="DEMAND16"/>
      <sheetName val="DEMAND21"/>
      <sheetName val="DEMAND22"/>
      <sheetName val="DEMAND23"/>
      <sheetName val="DEMAND24"/>
      <sheetName val="DEMAND25"/>
      <sheetName val="DEMAND26"/>
      <sheetName val="DEMAND27"/>
      <sheetName val="DEMAND28"/>
      <sheetName val="DEMAND29"/>
      <sheetName val="DEMAND30"/>
      <sheetName val="DEMAND31"/>
      <sheetName val="DEMAND32"/>
      <sheetName val="DEMAND33"/>
      <sheetName val="DEMAND34"/>
      <sheetName val="PSCOMM"/>
      <sheetName val="DEMAND35"/>
      <sheetName val="DEMAND36"/>
      <sheetName val="DEMAND37"/>
      <sheetName val="DEMAND38"/>
      <sheetName val="DEMAND39"/>
      <sheetName val="DEMAND40"/>
      <sheetName val="DEMAND41"/>
      <sheetName val="DEMAND42"/>
      <sheetName val="DEMAND43"/>
      <sheetName val="Sheet2"/>
      <sheetName val="DEMAND3"/>
      <sheetName val="DEMAND4"/>
      <sheetName val="DEMAND5"/>
      <sheetName val="DEMAND6"/>
      <sheetName val="DEMAND7"/>
      <sheetName val="DEMAND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6">
    <tabColor rgb="FFC00000"/>
  </sheetPr>
  <dimension ref="A1:H103"/>
  <sheetViews>
    <sheetView tabSelected="1" view="pageBreakPreview" zoomScale="106" zoomScaleNormal="130" zoomScaleSheetLayoutView="106" workbookViewId="0">
      <selection activeCell="C16" sqref="C16"/>
    </sheetView>
  </sheetViews>
  <sheetFormatPr defaultColWidth="9.140625" defaultRowHeight="12.75"/>
  <cols>
    <col min="1" max="1" width="5.5703125" style="1" customWidth="1"/>
    <col min="2" max="2" width="8.85546875" style="2" customWidth="1"/>
    <col min="3" max="3" width="40.7109375" style="2" customWidth="1"/>
    <col min="4" max="5" width="10" style="17" customWidth="1"/>
    <col min="6" max="6" width="10" style="21" customWidth="1"/>
    <col min="7" max="7" width="10" style="8" customWidth="1"/>
    <col min="8" max="16384" width="9.140625" style="2"/>
  </cols>
  <sheetData>
    <row r="1" spans="1:7">
      <c r="A1" s="132" t="s">
        <v>34</v>
      </c>
      <c r="B1" s="132"/>
      <c r="C1" s="132"/>
      <c r="D1" s="132"/>
      <c r="E1" s="132"/>
      <c r="F1" s="132"/>
      <c r="G1" s="132"/>
    </row>
    <row r="2" spans="1:7">
      <c r="A2" s="133" t="s">
        <v>35</v>
      </c>
      <c r="B2" s="133"/>
      <c r="C2" s="133"/>
      <c r="D2" s="133"/>
      <c r="E2" s="133"/>
      <c r="F2" s="133"/>
      <c r="G2" s="133"/>
    </row>
    <row r="3" spans="1:7" ht="6" customHeight="1">
      <c r="A3" s="4"/>
      <c r="B3" s="4"/>
      <c r="C3" s="5"/>
      <c r="D3" s="4"/>
      <c r="E3" s="2"/>
      <c r="F3" s="5"/>
      <c r="G3" s="5"/>
    </row>
    <row r="4" spans="1:7" ht="14.45" customHeight="1">
      <c r="B4" s="6"/>
      <c r="C4" s="7" t="s">
        <v>19</v>
      </c>
      <c r="E4" s="2"/>
      <c r="F4" s="10"/>
      <c r="G4" s="12"/>
    </row>
    <row r="5" spans="1:7" ht="14.45" customHeight="1">
      <c r="C5" s="13" t="s">
        <v>0</v>
      </c>
      <c r="D5" s="56">
        <v>2039</v>
      </c>
      <c r="E5" s="96" t="s">
        <v>1</v>
      </c>
      <c r="F5" s="95"/>
      <c r="G5" s="97"/>
    </row>
    <row r="6" spans="1:7">
      <c r="C6" s="93" t="s">
        <v>2</v>
      </c>
      <c r="D6" s="94">
        <v>2052</v>
      </c>
      <c r="E6" s="42" t="s">
        <v>3</v>
      </c>
      <c r="F6" s="3"/>
      <c r="G6" s="42"/>
    </row>
    <row r="7" spans="1:7" ht="26.25" customHeight="1">
      <c r="C7" s="93" t="s">
        <v>77</v>
      </c>
      <c r="D7" s="94">
        <v>4070</v>
      </c>
      <c r="E7" s="134" t="s">
        <v>78</v>
      </c>
      <c r="F7" s="134"/>
      <c r="G7" s="134"/>
    </row>
    <row r="8" spans="1:7" ht="9.9499999999999993" customHeight="1">
      <c r="C8" s="17"/>
      <c r="D8" s="15"/>
      <c r="E8" s="14"/>
      <c r="F8" s="41"/>
      <c r="G8" s="12"/>
    </row>
    <row r="9" spans="1:7" ht="14.45" customHeight="1">
      <c r="A9" s="16" t="s">
        <v>98</v>
      </c>
      <c r="C9" s="8"/>
      <c r="D9" s="8"/>
      <c r="E9" s="11"/>
      <c r="F9" s="9"/>
      <c r="G9" s="12"/>
    </row>
    <row r="10" spans="1:7" ht="9" customHeight="1">
      <c r="A10" s="16"/>
      <c r="C10" s="8"/>
      <c r="D10" s="8"/>
      <c r="E10" s="11"/>
      <c r="F10" s="9"/>
      <c r="G10" s="12"/>
    </row>
    <row r="11" spans="1:7" ht="12" customHeight="1">
      <c r="C11" s="5"/>
      <c r="D11" s="5" t="s">
        <v>18</v>
      </c>
      <c r="E11" s="18" t="s">
        <v>4</v>
      </c>
      <c r="F11" s="5" t="s">
        <v>6</v>
      </c>
    </row>
    <row r="12" spans="1:7" ht="14.45" customHeight="1">
      <c r="C12" s="98" t="s">
        <v>15</v>
      </c>
      <c r="D12" s="99">
        <f>G81</f>
        <v>193812</v>
      </c>
      <c r="E12" s="20">
        <f>G99</f>
        <v>10445</v>
      </c>
      <c r="F12" s="99">
        <f>SUM(D12:E12)</f>
        <v>204257</v>
      </c>
    </row>
    <row r="13" spans="1:7" ht="9" customHeight="1">
      <c r="C13" s="18"/>
      <c r="D13" s="19"/>
      <c r="E13" s="20"/>
      <c r="F13" s="19"/>
    </row>
    <row r="14" spans="1:7" ht="14.25" customHeight="1">
      <c r="A14" s="16" t="s">
        <v>16</v>
      </c>
      <c r="D14" s="21"/>
      <c r="E14" s="21"/>
    </row>
    <row r="15" spans="1:7" s="27" customFormat="1" ht="13.7" customHeight="1">
      <c r="A15" s="22"/>
      <c r="B15" s="23"/>
      <c r="C15" s="24"/>
      <c r="D15" s="25"/>
      <c r="E15" s="25"/>
      <c r="F15" s="25"/>
      <c r="G15" s="26" t="s">
        <v>29</v>
      </c>
    </row>
    <row r="16" spans="1:7" s="27" customFormat="1" ht="25.5">
      <c r="A16" s="122"/>
      <c r="B16" s="123"/>
      <c r="C16" s="124"/>
      <c r="D16" s="125" t="s">
        <v>36</v>
      </c>
      <c r="E16" s="126" t="s">
        <v>37</v>
      </c>
      <c r="F16" s="126" t="s">
        <v>93</v>
      </c>
      <c r="G16" s="130" t="s">
        <v>94</v>
      </c>
    </row>
    <row r="17" spans="1:7" s="117" customFormat="1">
      <c r="A17" s="22"/>
      <c r="B17" s="127" t="s">
        <v>5</v>
      </c>
      <c r="C17" s="128"/>
      <c r="D17" s="129" t="s">
        <v>95</v>
      </c>
      <c r="E17" s="129" t="s">
        <v>92</v>
      </c>
      <c r="F17" s="129" t="s">
        <v>92</v>
      </c>
      <c r="G17" s="131" t="s">
        <v>97</v>
      </c>
    </row>
    <row r="18" spans="1:7" s="27" customFormat="1">
      <c r="A18" s="102"/>
      <c r="B18" s="103"/>
      <c r="C18" s="24"/>
      <c r="D18" s="104"/>
      <c r="E18" s="104"/>
      <c r="F18" s="104"/>
      <c r="G18" s="105"/>
    </row>
    <row r="19" spans="1:7" s="8" customFormat="1" ht="14.1" customHeight="1">
      <c r="A19" s="28"/>
      <c r="C19" s="29" t="s">
        <v>7</v>
      </c>
      <c r="D19" s="30"/>
      <c r="E19" s="30"/>
      <c r="F19" s="30"/>
      <c r="G19" s="31"/>
    </row>
    <row r="20" spans="1:7" s="8" customFormat="1" ht="14.1" customHeight="1">
      <c r="A20" s="28" t="s">
        <v>8</v>
      </c>
      <c r="B20" s="32">
        <v>2039</v>
      </c>
      <c r="C20" s="29" t="s">
        <v>1</v>
      </c>
      <c r="D20" s="33"/>
      <c r="E20" s="35"/>
      <c r="F20" s="35"/>
      <c r="G20" s="36"/>
    </row>
    <row r="21" spans="1:7" s="8" customFormat="1" ht="14.1" customHeight="1">
      <c r="A21" s="28"/>
      <c r="B21" s="67" t="s">
        <v>30</v>
      </c>
      <c r="C21" s="29" t="s">
        <v>9</v>
      </c>
      <c r="D21" s="37"/>
      <c r="E21" s="39"/>
      <c r="F21" s="39"/>
      <c r="G21" s="38"/>
    </row>
    <row r="22" spans="1:7" s="8" customFormat="1" ht="14.1" customHeight="1">
      <c r="A22" s="28"/>
      <c r="B22" s="38">
        <v>44</v>
      </c>
      <c r="C22" s="34" t="s">
        <v>21</v>
      </c>
      <c r="D22" s="40"/>
      <c r="E22" s="39"/>
      <c r="F22" s="39"/>
      <c r="G22" s="38"/>
    </row>
    <row r="23" spans="1:7" s="8" customFormat="1" ht="14.1" customHeight="1">
      <c r="A23" s="28"/>
      <c r="B23" s="69" t="s">
        <v>23</v>
      </c>
      <c r="C23" s="34" t="s">
        <v>20</v>
      </c>
      <c r="D23" s="73">
        <v>22697</v>
      </c>
      <c r="E23" s="73">
        <v>40408</v>
      </c>
      <c r="F23" s="73">
        <v>40408</v>
      </c>
      <c r="G23" s="74">
        <v>51770</v>
      </c>
    </row>
    <row r="24" spans="1:7" s="8" customFormat="1" ht="14.1" customHeight="1">
      <c r="A24" s="45"/>
      <c r="B24" s="70" t="s">
        <v>90</v>
      </c>
      <c r="C24" s="41" t="s">
        <v>33</v>
      </c>
      <c r="D24" s="73">
        <v>10372</v>
      </c>
      <c r="E24" s="73">
        <v>1</v>
      </c>
      <c r="F24" s="73">
        <v>1</v>
      </c>
      <c r="G24" s="77">
        <v>1</v>
      </c>
    </row>
    <row r="25" spans="1:7" s="8" customFormat="1" ht="14.1" customHeight="1">
      <c r="A25" s="28"/>
      <c r="B25" s="69" t="s">
        <v>45</v>
      </c>
      <c r="C25" s="80" t="s">
        <v>40</v>
      </c>
      <c r="D25" s="73">
        <v>1048</v>
      </c>
      <c r="E25" s="73">
        <v>1224</v>
      </c>
      <c r="F25" s="73">
        <v>1224</v>
      </c>
      <c r="G25" s="74">
        <v>1</v>
      </c>
    </row>
    <row r="26" spans="1:7" s="8" customFormat="1" ht="14.1" customHeight="1">
      <c r="A26" s="28"/>
      <c r="B26" s="69" t="s">
        <v>46</v>
      </c>
      <c r="C26" s="80" t="s">
        <v>41</v>
      </c>
      <c r="D26" s="73">
        <v>16702</v>
      </c>
      <c r="E26" s="73">
        <v>5433</v>
      </c>
      <c r="F26" s="73">
        <v>5433</v>
      </c>
      <c r="G26" s="74">
        <v>6923</v>
      </c>
    </row>
    <row r="27" spans="1:7" s="8" customFormat="1" ht="14.1" customHeight="1">
      <c r="A27" s="28"/>
      <c r="B27" s="69" t="s">
        <v>47</v>
      </c>
      <c r="C27" s="80" t="s">
        <v>42</v>
      </c>
      <c r="D27" s="66">
        <v>0</v>
      </c>
      <c r="E27" s="73">
        <v>1</v>
      </c>
      <c r="F27" s="73">
        <v>1</v>
      </c>
      <c r="G27" s="73">
        <v>1</v>
      </c>
    </row>
    <row r="28" spans="1:7" s="8" customFormat="1" ht="14.1" customHeight="1">
      <c r="A28" s="28"/>
      <c r="B28" s="69" t="s">
        <v>48</v>
      </c>
      <c r="C28" s="80" t="s">
        <v>43</v>
      </c>
      <c r="D28" s="66">
        <v>0</v>
      </c>
      <c r="E28" s="73">
        <v>1</v>
      </c>
      <c r="F28" s="73">
        <v>1</v>
      </c>
      <c r="G28" s="74">
        <v>1</v>
      </c>
    </row>
    <row r="29" spans="1:7" s="8" customFormat="1" ht="14.1" customHeight="1">
      <c r="A29" s="28"/>
      <c r="B29" s="69" t="s">
        <v>24</v>
      </c>
      <c r="C29" s="80" t="s">
        <v>44</v>
      </c>
      <c r="D29" s="73">
        <v>644</v>
      </c>
      <c r="E29" s="73">
        <v>743</v>
      </c>
      <c r="F29" s="73">
        <v>743</v>
      </c>
      <c r="G29" s="74">
        <v>743</v>
      </c>
    </row>
    <row r="30" spans="1:7" s="8" customFormat="1" ht="14.1" customHeight="1">
      <c r="A30" s="28"/>
      <c r="B30" s="70" t="s">
        <v>25</v>
      </c>
      <c r="C30" s="41" t="s">
        <v>10</v>
      </c>
      <c r="D30" s="73">
        <v>3528</v>
      </c>
      <c r="E30" s="73">
        <v>7636</v>
      </c>
      <c r="F30" s="73">
        <v>7636</v>
      </c>
      <c r="G30" s="74">
        <v>8635</v>
      </c>
    </row>
    <row r="31" spans="1:7" s="8" customFormat="1" ht="14.1" customHeight="1">
      <c r="A31" s="28"/>
      <c r="B31" s="70" t="s">
        <v>81</v>
      </c>
      <c r="C31" s="41" t="s">
        <v>71</v>
      </c>
      <c r="D31" s="73">
        <v>69</v>
      </c>
      <c r="E31" s="73">
        <v>100</v>
      </c>
      <c r="F31" s="73">
        <v>100</v>
      </c>
      <c r="G31" s="74">
        <v>100</v>
      </c>
    </row>
    <row r="32" spans="1:7" s="8" customFormat="1" ht="14.1" customHeight="1">
      <c r="A32" s="28"/>
      <c r="B32" s="70" t="s">
        <v>104</v>
      </c>
      <c r="C32" s="41" t="s">
        <v>105</v>
      </c>
      <c r="D32" s="66">
        <v>0</v>
      </c>
      <c r="E32" s="66">
        <v>0</v>
      </c>
      <c r="F32" s="66">
        <v>0</v>
      </c>
      <c r="G32" s="74">
        <v>1</v>
      </c>
    </row>
    <row r="33" spans="1:7" s="27" customFormat="1" ht="14.1" customHeight="1">
      <c r="A33" s="80"/>
      <c r="B33" s="81" t="s">
        <v>58</v>
      </c>
      <c r="C33" s="80" t="s">
        <v>57</v>
      </c>
      <c r="D33" s="79">
        <v>801</v>
      </c>
      <c r="E33" s="79">
        <v>1001</v>
      </c>
      <c r="F33" s="79">
        <v>1001</v>
      </c>
      <c r="G33" s="74">
        <v>1001</v>
      </c>
    </row>
    <row r="34" spans="1:7" s="8" customFormat="1" ht="14.1" customHeight="1">
      <c r="A34" s="28"/>
      <c r="B34" s="70" t="s">
        <v>39</v>
      </c>
      <c r="C34" s="80" t="s">
        <v>49</v>
      </c>
      <c r="D34" s="73">
        <v>2563</v>
      </c>
      <c r="E34" s="66">
        <v>0</v>
      </c>
      <c r="F34" s="66">
        <v>0</v>
      </c>
      <c r="G34" s="66">
        <v>0</v>
      </c>
    </row>
    <row r="35" spans="1:7" s="8" customFormat="1" ht="14.1" customHeight="1">
      <c r="A35" s="28"/>
      <c r="B35" s="70" t="s">
        <v>72</v>
      </c>
      <c r="C35" s="80" t="s">
        <v>73</v>
      </c>
      <c r="D35" s="66">
        <v>0</v>
      </c>
      <c r="E35" s="73">
        <v>300</v>
      </c>
      <c r="F35" s="73">
        <v>300</v>
      </c>
      <c r="G35" s="73">
        <v>300</v>
      </c>
    </row>
    <row r="36" spans="1:7" s="8" customFormat="1" ht="14.1" customHeight="1">
      <c r="A36" s="28"/>
      <c r="B36" s="70" t="s">
        <v>61</v>
      </c>
      <c r="C36" s="80" t="s">
        <v>62</v>
      </c>
      <c r="D36" s="73">
        <v>688</v>
      </c>
      <c r="E36" s="73">
        <v>501</v>
      </c>
      <c r="F36" s="73">
        <v>501</v>
      </c>
      <c r="G36" s="79">
        <v>501</v>
      </c>
    </row>
    <row r="37" spans="1:7" s="8" customFormat="1" ht="14.1" customHeight="1">
      <c r="A37" s="28"/>
      <c r="B37" s="69" t="s">
        <v>50</v>
      </c>
      <c r="C37" s="55" t="s">
        <v>51</v>
      </c>
      <c r="D37" s="75">
        <v>374</v>
      </c>
      <c r="E37" s="75">
        <v>4500</v>
      </c>
      <c r="F37" s="75">
        <f>4500-2000</f>
        <v>2500</v>
      </c>
      <c r="G37" s="100">
        <v>13800</v>
      </c>
    </row>
    <row r="38" spans="1:7" s="8" customFormat="1" ht="14.1" customHeight="1">
      <c r="A38" s="28" t="s">
        <v>6</v>
      </c>
      <c r="B38" s="38">
        <v>44</v>
      </c>
      <c r="C38" s="34" t="s">
        <v>21</v>
      </c>
      <c r="D38" s="75">
        <f t="shared" ref="D38:G38" si="0">SUM(D23:D37)</f>
        <v>59486</v>
      </c>
      <c r="E38" s="75">
        <f t="shared" si="0"/>
        <v>61849</v>
      </c>
      <c r="F38" s="75">
        <f t="shared" si="0"/>
        <v>59849</v>
      </c>
      <c r="G38" s="75">
        <f t="shared" si="0"/>
        <v>83778</v>
      </c>
    </row>
    <row r="39" spans="1:7" s="8" customFormat="1" ht="11.1" customHeight="1">
      <c r="A39" s="28"/>
      <c r="B39" s="38"/>
      <c r="C39" s="34"/>
      <c r="D39" s="119"/>
      <c r="E39" s="57"/>
      <c r="F39" s="57"/>
      <c r="G39" s="57"/>
    </row>
    <row r="40" spans="1:7" s="8" customFormat="1" ht="14.1" customHeight="1">
      <c r="A40" s="28"/>
      <c r="B40" s="38">
        <v>62</v>
      </c>
      <c r="C40" s="34" t="s">
        <v>22</v>
      </c>
      <c r="D40" s="58"/>
      <c r="E40" s="60"/>
      <c r="F40" s="60"/>
      <c r="G40" s="59"/>
    </row>
    <row r="41" spans="1:7" s="8" customFormat="1" ht="14.1" customHeight="1">
      <c r="A41" s="28"/>
      <c r="B41" s="69" t="s">
        <v>26</v>
      </c>
      <c r="C41" s="34" t="s">
        <v>20</v>
      </c>
      <c r="D41" s="73">
        <v>21360</v>
      </c>
      <c r="E41" s="73">
        <v>34851</v>
      </c>
      <c r="F41" s="73">
        <v>34851</v>
      </c>
      <c r="G41" s="74">
        <v>38035</v>
      </c>
    </row>
    <row r="42" spans="1:7" s="8" customFormat="1" ht="14.1" customHeight="1">
      <c r="A42" s="28"/>
      <c r="B42" s="69" t="s">
        <v>52</v>
      </c>
      <c r="C42" s="80" t="s">
        <v>40</v>
      </c>
      <c r="D42" s="73">
        <v>148</v>
      </c>
      <c r="E42" s="73">
        <v>1056</v>
      </c>
      <c r="F42" s="73">
        <v>1056</v>
      </c>
      <c r="G42" s="74">
        <v>1</v>
      </c>
    </row>
    <row r="43" spans="1:7" s="8" customFormat="1" ht="14.1" customHeight="1">
      <c r="A43" s="28"/>
      <c r="B43" s="69" t="s">
        <v>53</v>
      </c>
      <c r="C43" s="80" t="s">
        <v>41</v>
      </c>
      <c r="D43" s="73">
        <f>15607</f>
        <v>15607</v>
      </c>
      <c r="E43" s="73">
        <v>4503</v>
      </c>
      <c r="F43" s="73">
        <v>4503</v>
      </c>
      <c r="G43" s="74">
        <v>4970</v>
      </c>
    </row>
    <row r="44" spans="1:7" s="8" customFormat="1" ht="14.1" customHeight="1">
      <c r="A44" s="28"/>
      <c r="B44" s="69" t="s">
        <v>27</v>
      </c>
      <c r="C44" s="80" t="s">
        <v>44</v>
      </c>
      <c r="D44" s="73">
        <v>520</v>
      </c>
      <c r="E44" s="73">
        <v>520</v>
      </c>
      <c r="F44" s="73">
        <v>520</v>
      </c>
      <c r="G44" s="74">
        <v>520</v>
      </c>
    </row>
    <row r="45" spans="1:7" s="8" customFormat="1" ht="14.1" customHeight="1">
      <c r="A45" s="28"/>
      <c r="B45" s="70" t="s">
        <v>28</v>
      </c>
      <c r="C45" s="41" t="s">
        <v>10</v>
      </c>
      <c r="D45" s="73">
        <v>401</v>
      </c>
      <c r="E45" s="73">
        <v>714</v>
      </c>
      <c r="F45" s="73">
        <v>714</v>
      </c>
      <c r="G45" s="74">
        <v>714</v>
      </c>
    </row>
    <row r="46" spans="1:7" s="8" customFormat="1" ht="14.1" customHeight="1">
      <c r="A46" s="28"/>
      <c r="B46" s="70" t="s">
        <v>79</v>
      </c>
      <c r="C46" s="41" t="s">
        <v>80</v>
      </c>
      <c r="D46" s="73">
        <v>200</v>
      </c>
      <c r="E46" s="73">
        <v>240</v>
      </c>
      <c r="F46" s="73">
        <v>240</v>
      </c>
      <c r="G46" s="74">
        <v>240</v>
      </c>
    </row>
    <row r="47" spans="1:7" s="27" customFormat="1" ht="14.1" customHeight="1">
      <c r="A47" s="80"/>
      <c r="B47" s="81" t="s">
        <v>59</v>
      </c>
      <c r="C47" s="80" t="s">
        <v>57</v>
      </c>
      <c r="D47" s="79">
        <v>390</v>
      </c>
      <c r="E47" s="79">
        <v>201</v>
      </c>
      <c r="F47" s="79">
        <v>201</v>
      </c>
      <c r="G47" s="79">
        <v>201</v>
      </c>
    </row>
    <row r="48" spans="1:7" s="8" customFormat="1" ht="14.1" customHeight="1">
      <c r="A48" s="28"/>
      <c r="B48" s="70" t="s">
        <v>75</v>
      </c>
      <c r="C48" s="80" t="s">
        <v>49</v>
      </c>
      <c r="D48" s="73">
        <v>496</v>
      </c>
      <c r="E48" s="73">
        <v>1500</v>
      </c>
      <c r="F48" s="73">
        <v>1500</v>
      </c>
      <c r="G48" s="66">
        <v>0</v>
      </c>
    </row>
    <row r="49" spans="1:7" s="27" customFormat="1" ht="14.1" customHeight="1">
      <c r="A49" s="80"/>
      <c r="B49" s="81" t="s">
        <v>63</v>
      </c>
      <c r="C49" s="80" t="s">
        <v>62</v>
      </c>
      <c r="D49" s="79">
        <v>107</v>
      </c>
      <c r="E49" s="79">
        <v>201</v>
      </c>
      <c r="F49" s="79">
        <v>201</v>
      </c>
      <c r="G49" s="79">
        <v>201</v>
      </c>
    </row>
    <row r="50" spans="1:7" s="54" customFormat="1" ht="14.1" customHeight="1">
      <c r="A50" s="45" t="s">
        <v>6</v>
      </c>
      <c r="B50" s="46">
        <v>62</v>
      </c>
      <c r="C50" s="41" t="s">
        <v>22</v>
      </c>
      <c r="D50" s="76">
        <f t="shared" ref="D50:F50" si="1">SUM(D41:D49)</f>
        <v>39229</v>
      </c>
      <c r="E50" s="76">
        <f t="shared" si="1"/>
        <v>43786</v>
      </c>
      <c r="F50" s="76">
        <f t="shared" si="1"/>
        <v>43786</v>
      </c>
      <c r="G50" s="76">
        <f>SUM(G41:G49)</f>
        <v>44882</v>
      </c>
    </row>
    <row r="51" spans="1:7" s="54" customFormat="1" ht="11.1" customHeight="1">
      <c r="A51" s="45"/>
      <c r="B51" s="46"/>
      <c r="C51" s="41"/>
      <c r="D51" s="79"/>
      <c r="E51" s="79"/>
      <c r="F51" s="79"/>
      <c r="G51" s="79"/>
    </row>
    <row r="52" spans="1:7" s="8" customFormat="1" ht="14.1" customHeight="1">
      <c r="A52" s="28"/>
      <c r="B52" s="38">
        <v>64</v>
      </c>
      <c r="C52" s="34" t="s">
        <v>76</v>
      </c>
      <c r="D52" s="79"/>
      <c r="E52" s="79"/>
      <c r="F52" s="79"/>
      <c r="G52" s="79"/>
    </row>
    <row r="53" spans="1:7" s="8" customFormat="1" ht="14.1" customHeight="1">
      <c r="A53" s="28"/>
      <c r="B53" s="69" t="s">
        <v>86</v>
      </c>
      <c r="C53" s="34" t="s">
        <v>51</v>
      </c>
      <c r="D53" s="79">
        <v>3791</v>
      </c>
      <c r="E53" s="79">
        <v>4000</v>
      </c>
      <c r="F53" s="79">
        <v>4000</v>
      </c>
      <c r="G53" s="73">
        <v>500</v>
      </c>
    </row>
    <row r="54" spans="1:7" s="8" customFormat="1" ht="14.1" customHeight="1">
      <c r="A54" s="45" t="s">
        <v>6</v>
      </c>
      <c r="B54" s="46">
        <v>64</v>
      </c>
      <c r="C54" s="41" t="s">
        <v>76</v>
      </c>
      <c r="D54" s="76">
        <f t="shared" ref="D54:G54" si="2">SUM(D53:D53)</f>
        <v>3791</v>
      </c>
      <c r="E54" s="76">
        <f t="shared" si="2"/>
        <v>4000</v>
      </c>
      <c r="F54" s="76">
        <f t="shared" si="2"/>
        <v>4000</v>
      </c>
      <c r="G54" s="76">
        <f t="shared" si="2"/>
        <v>500</v>
      </c>
    </row>
    <row r="55" spans="1:7" s="8" customFormat="1" ht="14.1" customHeight="1">
      <c r="A55" s="45"/>
      <c r="B55" s="46"/>
      <c r="C55" s="41"/>
      <c r="D55" s="71"/>
      <c r="E55" s="79"/>
      <c r="F55" s="79"/>
      <c r="G55" s="79"/>
    </row>
    <row r="56" spans="1:7" s="8" customFormat="1" ht="27.95" customHeight="1">
      <c r="A56" s="28"/>
      <c r="B56" s="28">
        <v>65</v>
      </c>
      <c r="C56" s="115" t="s">
        <v>99</v>
      </c>
      <c r="D56" s="79"/>
      <c r="E56" s="79"/>
      <c r="F56" s="79"/>
      <c r="G56" s="79"/>
    </row>
    <row r="57" spans="1:7" s="8" customFormat="1" ht="14.1" customHeight="1">
      <c r="A57" s="28"/>
      <c r="B57" s="69" t="s">
        <v>100</v>
      </c>
      <c r="C57" s="34" t="s">
        <v>51</v>
      </c>
      <c r="D57" s="71">
        <v>0</v>
      </c>
      <c r="E57" s="71">
        <v>0</v>
      </c>
      <c r="F57" s="71">
        <v>0</v>
      </c>
      <c r="G57" s="73">
        <v>300</v>
      </c>
    </row>
    <row r="58" spans="1:7" s="8" customFormat="1" ht="25.5">
      <c r="A58" s="45" t="s">
        <v>6</v>
      </c>
      <c r="B58" s="28">
        <v>65</v>
      </c>
      <c r="C58" s="115" t="s">
        <v>99</v>
      </c>
      <c r="D58" s="72">
        <f t="shared" ref="D58:G58" si="3">SUM(D57:D57)</f>
        <v>0</v>
      </c>
      <c r="E58" s="72">
        <f t="shared" si="3"/>
        <v>0</v>
      </c>
      <c r="F58" s="72">
        <f t="shared" si="3"/>
        <v>0</v>
      </c>
      <c r="G58" s="76">
        <f t="shared" si="3"/>
        <v>300</v>
      </c>
    </row>
    <row r="59" spans="1:7" s="8" customFormat="1" ht="9" customHeight="1">
      <c r="A59" s="45"/>
      <c r="B59" s="28"/>
      <c r="C59" s="115"/>
      <c r="D59" s="71"/>
      <c r="E59" s="79"/>
      <c r="F59" s="79"/>
      <c r="G59" s="79"/>
    </row>
    <row r="60" spans="1:7" s="117" customFormat="1" ht="13.9" customHeight="1">
      <c r="A60" s="80"/>
      <c r="B60" s="116" t="s">
        <v>102</v>
      </c>
      <c r="C60" s="80" t="s">
        <v>101</v>
      </c>
      <c r="D60" s="79"/>
      <c r="E60" s="79"/>
      <c r="F60" s="79"/>
      <c r="G60" s="79"/>
    </row>
    <row r="61" spans="1:7" s="117" customFormat="1" ht="13.9" customHeight="1">
      <c r="A61" s="80"/>
      <c r="B61" s="81" t="s">
        <v>103</v>
      </c>
      <c r="C61" s="80" t="s">
        <v>51</v>
      </c>
      <c r="D61" s="71">
        <v>0</v>
      </c>
      <c r="E61" s="71">
        <v>0</v>
      </c>
      <c r="F61" s="71">
        <v>0</v>
      </c>
      <c r="G61" s="79">
        <v>1389</v>
      </c>
    </row>
    <row r="62" spans="1:7" s="117" customFormat="1" ht="13.9" customHeight="1">
      <c r="A62" s="80" t="s">
        <v>6</v>
      </c>
      <c r="B62" s="116" t="s">
        <v>102</v>
      </c>
      <c r="C62" s="80" t="s">
        <v>101</v>
      </c>
      <c r="D62" s="72">
        <f>D61</f>
        <v>0</v>
      </c>
      <c r="E62" s="72">
        <f t="shared" ref="E62:G62" si="4">E61</f>
        <v>0</v>
      </c>
      <c r="F62" s="72">
        <f t="shared" si="4"/>
        <v>0</v>
      </c>
      <c r="G62" s="76">
        <f t="shared" si="4"/>
        <v>1389</v>
      </c>
    </row>
    <row r="63" spans="1:7" s="8" customFormat="1" ht="14.1" customHeight="1">
      <c r="A63" s="28" t="s">
        <v>6</v>
      </c>
      <c r="B63" s="67" t="s">
        <v>30</v>
      </c>
      <c r="C63" s="29" t="s">
        <v>9</v>
      </c>
      <c r="D63" s="101">
        <f t="shared" ref="D63:G63" si="5">D38+D50+D54+D58+D62</f>
        <v>102506</v>
      </c>
      <c r="E63" s="101">
        <f t="shared" si="5"/>
        <v>109635</v>
      </c>
      <c r="F63" s="101">
        <f t="shared" si="5"/>
        <v>107635</v>
      </c>
      <c r="G63" s="101">
        <f t="shared" si="5"/>
        <v>130849</v>
      </c>
    </row>
    <row r="64" spans="1:7" s="8" customFormat="1" ht="14.1" customHeight="1">
      <c r="A64" s="42" t="s">
        <v>6</v>
      </c>
      <c r="B64" s="43">
        <v>2039</v>
      </c>
      <c r="C64" s="44" t="s">
        <v>1</v>
      </c>
      <c r="D64" s="76">
        <f t="shared" ref="D64:F64" si="6">D63</f>
        <v>102506</v>
      </c>
      <c r="E64" s="76">
        <f t="shared" si="6"/>
        <v>109635</v>
      </c>
      <c r="F64" s="76">
        <f t="shared" si="6"/>
        <v>107635</v>
      </c>
      <c r="G64" s="76">
        <f>G63</f>
        <v>130849</v>
      </c>
    </row>
    <row r="65" spans="1:7" s="8" customFormat="1" ht="9.9499999999999993" customHeight="1">
      <c r="A65" s="42"/>
      <c r="B65" s="43"/>
      <c r="C65" s="44"/>
      <c r="D65" s="61"/>
      <c r="E65" s="61"/>
      <c r="F65" s="61"/>
      <c r="G65" s="61"/>
    </row>
    <row r="66" spans="1:7" s="8" customFormat="1" ht="14.45" customHeight="1">
      <c r="A66" s="45" t="s">
        <v>8</v>
      </c>
      <c r="B66" s="43">
        <v>2052</v>
      </c>
      <c r="C66" s="44" t="s">
        <v>3</v>
      </c>
      <c r="D66" s="62"/>
      <c r="E66" s="62"/>
      <c r="F66" s="62"/>
      <c r="G66" s="63"/>
    </row>
    <row r="67" spans="1:7" s="8" customFormat="1" ht="14.45" customHeight="1">
      <c r="A67" s="28"/>
      <c r="B67" s="67" t="s">
        <v>31</v>
      </c>
      <c r="C67" s="29" t="s">
        <v>17</v>
      </c>
      <c r="D67" s="62"/>
      <c r="E67" s="62"/>
      <c r="F67" s="62"/>
      <c r="G67" s="63"/>
    </row>
    <row r="68" spans="1:7" s="8" customFormat="1" ht="14.45" customHeight="1">
      <c r="A68" s="45"/>
      <c r="B68" s="68" t="s">
        <v>38</v>
      </c>
      <c r="C68" s="41" t="s">
        <v>11</v>
      </c>
      <c r="D68" s="64"/>
      <c r="E68" s="64"/>
      <c r="F68" s="64"/>
      <c r="G68" s="65"/>
    </row>
    <row r="69" spans="1:7" s="8" customFormat="1" ht="14.45" customHeight="1">
      <c r="A69" s="45"/>
      <c r="B69" s="70" t="s">
        <v>12</v>
      </c>
      <c r="C69" s="41" t="s">
        <v>20</v>
      </c>
      <c r="D69" s="79">
        <v>21776</v>
      </c>
      <c r="E69" s="79">
        <v>40736</v>
      </c>
      <c r="F69" s="79">
        <v>40736</v>
      </c>
      <c r="G69" s="77">
        <v>43419</v>
      </c>
    </row>
    <row r="70" spans="1:7" s="8" customFormat="1" ht="14.45" customHeight="1">
      <c r="A70" s="45"/>
      <c r="B70" s="70" t="s">
        <v>32</v>
      </c>
      <c r="C70" s="41" t="s">
        <v>33</v>
      </c>
      <c r="D70" s="79">
        <v>6313</v>
      </c>
      <c r="E70" s="79">
        <v>14497</v>
      </c>
      <c r="F70" s="79">
        <v>14497</v>
      </c>
      <c r="G70" s="77">
        <v>13456</v>
      </c>
    </row>
    <row r="71" spans="1:7" s="8" customFormat="1" ht="14.45" customHeight="1">
      <c r="A71" s="28"/>
      <c r="B71" s="69" t="s">
        <v>54</v>
      </c>
      <c r="C71" s="80" t="s">
        <v>40</v>
      </c>
      <c r="D71" s="73">
        <v>50</v>
      </c>
      <c r="E71" s="73">
        <v>1212</v>
      </c>
      <c r="F71" s="73">
        <v>1212</v>
      </c>
      <c r="G71" s="74">
        <v>1</v>
      </c>
    </row>
    <row r="72" spans="1:7" s="8" customFormat="1" ht="14.45" customHeight="1">
      <c r="A72" s="28"/>
      <c r="B72" s="69" t="s">
        <v>55</v>
      </c>
      <c r="C72" s="80" t="s">
        <v>41</v>
      </c>
      <c r="D72" s="73">
        <v>17066</v>
      </c>
      <c r="E72" s="73">
        <v>4907</v>
      </c>
      <c r="F72" s="73">
        <v>4907</v>
      </c>
      <c r="G72" s="74">
        <v>5079</v>
      </c>
    </row>
    <row r="73" spans="1:7" s="8" customFormat="1" ht="14.45" customHeight="1">
      <c r="A73" s="28"/>
      <c r="B73" s="69" t="s">
        <v>56</v>
      </c>
      <c r="C73" s="80" t="s">
        <v>42</v>
      </c>
      <c r="D73" s="66">
        <v>0</v>
      </c>
      <c r="E73" s="66">
        <v>0</v>
      </c>
      <c r="F73" s="66">
        <v>0</v>
      </c>
      <c r="G73" s="66">
        <v>0</v>
      </c>
    </row>
    <row r="74" spans="1:7" s="8" customFormat="1" ht="15.6" customHeight="1">
      <c r="A74" s="28"/>
      <c r="B74" s="69" t="s">
        <v>13</v>
      </c>
      <c r="C74" s="80" t="s">
        <v>44</v>
      </c>
      <c r="D74" s="73">
        <v>267</v>
      </c>
      <c r="E74" s="73">
        <v>632</v>
      </c>
      <c r="F74" s="73">
        <v>632</v>
      </c>
      <c r="G74" s="77">
        <v>632</v>
      </c>
    </row>
    <row r="75" spans="1:7" s="8" customFormat="1" ht="15.6" customHeight="1">
      <c r="A75" s="28"/>
      <c r="B75" s="69" t="s">
        <v>14</v>
      </c>
      <c r="C75" s="34" t="s">
        <v>10</v>
      </c>
      <c r="D75" s="73">
        <v>177</v>
      </c>
      <c r="E75" s="73">
        <v>374</v>
      </c>
      <c r="F75" s="73">
        <v>374</v>
      </c>
      <c r="G75" s="77">
        <v>374</v>
      </c>
    </row>
    <row r="76" spans="1:7" s="27" customFormat="1" ht="14.85" customHeight="1">
      <c r="A76" s="80"/>
      <c r="B76" s="81" t="s">
        <v>60</v>
      </c>
      <c r="C76" s="80" t="s">
        <v>57</v>
      </c>
      <c r="D76" s="71">
        <v>0</v>
      </c>
      <c r="E76" s="79">
        <v>1</v>
      </c>
      <c r="F76" s="79">
        <v>1</v>
      </c>
      <c r="G76" s="79">
        <v>1</v>
      </c>
    </row>
    <row r="77" spans="1:7" s="27" customFormat="1" ht="14.85" customHeight="1">
      <c r="A77" s="80"/>
      <c r="B77" s="81" t="s">
        <v>64</v>
      </c>
      <c r="C77" s="80" t="s">
        <v>62</v>
      </c>
      <c r="D77" s="71">
        <v>0</v>
      </c>
      <c r="E77" s="79">
        <v>1</v>
      </c>
      <c r="F77" s="79">
        <v>1</v>
      </c>
      <c r="G77" s="79">
        <v>1</v>
      </c>
    </row>
    <row r="78" spans="1:7" s="8" customFormat="1" ht="15.6" customHeight="1">
      <c r="A78" s="28" t="s">
        <v>6</v>
      </c>
      <c r="B78" s="68" t="s">
        <v>38</v>
      </c>
      <c r="C78" s="41" t="s">
        <v>11</v>
      </c>
      <c r="D78" s="76">
        <f t="shared" ref="D78:F78" si="7">SUM(D69:D77)</f>
        <v>45649</v>
      </c>
      <c r="E78" s="76">
        <f t="shared" si="7"/>
        <v>62360</v>
      </c>
      <c r="F78" s="76">
        <f t="shared" si="7"/>
        <v>62360</v>
      </c>
      <c r="G78" s="76">
        <f>SUM(G69:G77)</f>
        <v>62963</v>
      </c>
    </row>
    <row r="79" spans="1:7" s="8" customFormat="1" ht="15.6" customHeight="1">
      <c r="A79" s="28" t="s">
        <v>6</v>
      </c>
      <c r="B79" s="67" t="s">
        <v>31</v>
      </c>
      <c r="C79" s="29" t="s">
        <v>17</v>
      </c>
      <c r="D79" s="76">
        <f t="shared" ref="D79:G80" si="8">D78</f>
        <v>45649</v>
      </c>
      <c r="E79" s="76">
        <f t="shared" si="8"/>
        <v>62360</v>
      </c>
      <c r="F79" s="76">
        <f t="shared" si="8"/>
        <v>62360</v>
      </c>
      <c r="G79" s="76">
        <f t="shared" si="8"/>
        <v>62963</v>
      </c>
    </row>
    <row r="80" spans="1:7" s="8" customFormat="1" ht="15.6" customHeight="1">
      <c r="A80" s="28" t="s">
        <v>6</v>
      </c>
      <c r="B80" s="32">
        <v>2052</v>
      </c>
      <c r="C80" s="29" t="s">
        <v>3</v>
      </c>
      <c r="D80" s="78">
        <f t="shared" si="8"/>
        <v>45649</v>
      </c>
      <c r="E80" s="78">
        <f t="shared" si="8"/>
        <v>62360</v>
      </c>
      <c r="F80" s="78">
        <f t="shared" si="8"/>
        <v>62360</v>
      </c>
      <c r="G80" s="78">
        <f t="shared" si="8"/>
        <v>62963</v>
      </c>
    </row>
    <row r="81" spans="1:7" s="8" customFormat="1" ht="15.6" customHeight="1">
      <c r="A81" s="47" t="s">
        <v>6</v>
      </c>
      <c r="B81" s="48"/>
      <c r="C81" s="49" t="s">
        <v>7</v>
      </c>
      <c r="D81" s="76">
        <f t="shared" ref="D81:G81" si="9">D80+D64</f>
        <v>148155</v>
      </c>
      <c r="E81" s="76">
        <f t="shared" si="9"/>
        <v>171995</v>
      </c>
      <c r="F81" s="76">
        <f t="shared" si="9"/>
        <v>169995</v>
      </c>
      <c r="G81" s="76">
        <f t="shared" si="9"/>
        <v>193812</v>
      </c>
    </row>
    <row r="82" spans="1:7" s="8" customFormat="1" ht="13.5">
      <c r="A82" s="50"/>
      <c r="B82" s="51"/>
      <c r="C82" s="52"/>
      <c r="D82" s="120"/>
      <c r="E82" s="73"/>
      <c r="F82" s="73"/>
      <c r="G82" s="73"/>
    </row>
    <row r="83" spans="1:7" s="8" customFormat="1" ht="15.6" customHeight="1">
      <c r="A83" s="45"/>
      <c r="B83" s="46"/>
      <c r="C83" s="44" t="s">
        <v>65</v>
      </c>
      <c r="D83" s="79"/>
      <c r="E83" s="73"/>
      <c r="F83" s="73"/>
      <c r="G83" s="73"/>
    </row>
    <row r="84" spans="1:7" s="28" customFormat="1" ht="15" customHeight="1">
      <c r="A84" s="45" t="s">
        <v>8</v>
      </c>
      <c r="B84" s="82">
        <v>4070</v>
      </c>
      <c r="C84" s="83" t="s">
        <v>66</v>
      </c>
      <c r="D84" s="84"/>
      <c r="E84" s="85"/>
      <c r="F84" s="85"/>
      <c r="G84" s="85"/>
    </row>
    <row r="85" spans="1:7" s="90" customFormat="1" ht="15.6" customHeight="1">
      <c r="A85" s="86"/>
      <c r="B85" s="87" t="s">
        <v>67</v>
      </c>
      <c r="C85" s="44" t="s">
        <v>68</v>
      </c>
      <c r="D85" s="88"/>
      <c r="E85" s="89"/>
      <c r="F85" s="89"/>
      <c r="G85" s="89"/>
    </row>
    <row r="86" spans="1:7" s="8" customFormat="1" ht="15.6" customHeight="1">
      <c r="A86" s="45"/>
      <c r="B86" s="45">
        <v>44</v>
      </c>
      <c r="C86" s="91" t="s">
        <v>69</v>
      </c>
      <c r="D86" s="79"/>
      <c r="E86" s="73"/>
      <c r="F86" s="73"/>
      <c r="G86" s="73"/>
    </row>
    <row r="87" spans="1:7" s="8" customFormat="1" ht="15" customHeight="1">
      <c r="A87" s="45"/>
      <c r="B87" s="45">
        <v>61</v>
      </c>
      <c r="C87" s="118" t="s">
        <v>84</v>
      </c>
      <c r="D87" s="71"/>
      <c r="E87" s="79"/>
      <c r="F87" s="79"/>
      <c r="G87" s="71"/>
    </row>
    <row r="88" spans="1:7" s="8" customFormat="1">
      <c r="A88" s="45"/>
      <c r="B88" s="92" t="s">
        <v>82</v>
      </c>
      <c r="C88" s="118" t="s">
        <v>74</v>
      </c>
      <c r="D88" s="79">
        <v>3597</v>
      </c>
      <c r="E88" s="71">
        <v>0</v>
      </c>
      <c r="F88" s="71">
        <v>0</v>
      </c>
      <c r="G88" s="66">
        <v>0</v>
      </c>
    </row>
    <row r="89" spans="1:7" s="8" customFormat="1" ht="25.5">
      <c r="A89" s="45"/>
      <c r="B89" s="92" t="s">
        <v>96</v>
      </c>
      <c r="C89" s="118" t="s">
        <v>91</v>
      </c>
      <c r="D89" s="71">
        <v>0</v>
      </c>
      <c r="E89" s="79">
        <v>140</v>
      </c>
      <c r="F89" s="79">
        <v>140</v>
      </c>
      <c r="G89" s="66">
        <v>0</v>
      </c>
    </row>
    <row r="90" spans="1:7" s="8" customFormat="1">
      <c r="A90" s="45"/>
      <c r="B90" s="92" t="s">
        <v>83</v>
      </c>
      <c r="C90" s="118" t="s">
        <v>70</v>
      </c>
      <c r="D90" s="79">
        <f>2166+1</f>
        <v>2167</v>
      </c>
      <c r="E90" s="71">
        <v>0</v>
      </c>
      <c r="F90" s="71">
        <v>0</v>
      </c>
      <c r="G90" s="71">
        <v>0</v>
      </c>
    </row>
    <row r="91" spans="1:7" s="8" customFormat="1" ht="15" customHeight="1">
      <c r="A91" s="45" t="s">
        <v>6</v>
      </c>
      <c r="B91" s="45">
        <v>61</v>
      </c>
      <c r="C91" s="118" t="s">
        <v>85</v>
      </c>
      <c r="D91" s="76">
        <f t="shared" ref="D91:G91" si="10">SUM(D88:D90)</f>
        <v>5764</v>
      </c>
      <c r="E91" s="76">
        <f t="shared" si="10"/>
        <v>140</v>
      </c>
      <c r="F91" s="76">
        <f t="shared" si="10"/>
        <v>140</v>
      </c>
      <c r="G91" s="72">
        <f t="shared" si="10"/>
        <v>0</v>
      </c>
    </row>
    <row r="92" spans="1:7" s="8" customFormat="1">
      <c r="A92" s="45"/>
      <c r="B92" s="45"/>
      <c r="C92" s="118"/>
      <c r="D92" s="79"/>
      <c r="E92" s="71"/>
      <c r="F92" s="71"/>
      <c r="G92" s="71"/>
    </row>
    <row r="93" spans="1:7" s="8" customFormat="1" ht="15" customHeight="1">
      <c r="A93" s="45"/>
      <c r="B93" s="45">
        <v>62</v>
      </c>
      <c r="C93" s="118" t="s">
        <v>88</v>
      </c>
      <c r="D93" s="79"/>
      <c r="E93" s="71"/>
      <c r="F93" s="71"/>
      <c r="G93" s="71"/>
    </row>
    <row r="94" spans="1:7" s="8" customFormat="1" ht="15" customHeight="1">
      <c r="A94" s="45"/>
      <c r="B94" s="92" t="s">
        <v>89</v>
      </c>
      <c r="C94" s="118" t="s">
        <v>87</v>
      </c>
      <c r="D94" s="71">
        <v>0</v>
      </c>
      <c r="E94" s="79">
        <v>18000</v>
      </c>
      <c r="F94" s="79">
        <v>18000</v>
      </c>
      <c r="G94" s="73">
        <v>10445</v>
      </c>
    </row>
    <row r="95" spans="1:7" s="8" customFormat="1" ht="15" customHeight="1">
      <c r="A95" s="45" t="s">
        <v>6</v>
      </c>
      <c r="B95" s="45">
        <v>62</v>
      </c>
      <c r="C95" s="118" t="s">
        <v>88</v>
      </c>
      <c r="D95" s="72">
        <f t="shared" ref="D95:G95" si="11">D94</f>
        <v>0</v>
      </c>
      <c r="E95" s="76">
        <f t="shared" si="11"/>
        <v>18000</v>
      </c>
      <c r="F95" s="76">
        <f t="shared" si="11"/>
        <v>18000</v>
      </c>
      <c r="G95" s="76">
        <f t="shared" si="11"/>
        <v>10445</v>
      </c>
    </row>
    <row r="96" spans="1:7" s="8" customFormat="1">
      <c r="A96" s="45" t="s">
        <v>6</v>
      </c>
      <c r="B96" s="45">
        <v>44</v>
      </c>
      <c r="C96" s="91" t="s">
        <v>69</v>
      </c>
      <c r="D96" s="53">
        <f>D91+D95</f>
        <v>5764</v>
      </c>
      <c r="E96" s="53">
        <f t="shared" ref="E96:G96" si="12">E91+E95</f>
        <v>18140</v>
      </c>
      <c r="F96" s="53">
        <f t="shared" si="12"/>
        <v>18140</v>
      </c>
      <c r="G96" s="53">
        <f t="shared" si="12"/>
        <v>10445</v>
      </c>
    </row>
    <row r="97" spans="1:7" s="90" customFormat="1" ht="15.6" customHeight="1">
      <c r="A97" s="45" t="s">
        <v>6</v>
      </c>
      <c r="B97" s="87" t="s">
        <v>67</v>
      </c>
      <c r="C97" s="44" t="s">
        <v>68</v>
      </c>
      <c r="D97" s="76">
        <f t="shared" ref="D97:G97" si="13">D96</f>
        <v>5764</v>
      </c>
      <c r="E97" s="76">
        <f t="shared" si="13"/>
        <v>18140</v>
      </c>
      <c r="F97" s="76">
        <f t="shared" si="13"/>
        <v>18140</v>
      </c>
      <c r="G97" s="76">
        <f t="shared" si="13"/>
        <v>10445</v>
      </c>
    </row>
    <row r="98" spans="1:7" s="28" customFormat="1" ht="15" customHeight="1">
      <c r="A98" s="45" t="s">
        <v>6</v>
      </c>
      <c r="B98" s="82">
        <v>4070</v>
      </c>
      <c r="C98" s="83" t="s">
        <v>66</v>
      </c>
      <c r="D98" s="76">
        <f t="shared" ref="D98:G98" si="14">D97</f>
        <v>5764</v>
      </c>
      <c r="E98" s="76">
        <f t="shared" si="14"/>
        <v>18140</v>
      </c>
      <c r="F98" s="76">
        <f t="shared" si="14"/>
        <v>18140</v>
      </c>
      <c r="G98" s="76">
        <f t="shared" si="14"/>
        <v>10445</v>
      </c>
    </row>
    <row r="99" spans="1:7" s="8" customFormat="1" ht="15.6" customHeight="1">
      <c r="A99" s="47" t="s">
        <v>6</v>
      </c>
      <c r="B99" s="48"/>
      <c r="C99" s="49" t="s">
        <v>65</v>
      </c>
      <c r="D99" s="73">
        <f t="shared" ref="D99:G99" si="15">D98</f>
        <v>5764</v>
      </c>
      <c r="E99" s="73">
        <f t="shared" si="15"/>
        <v>18140</v>
      </c>
      <c r="F99" s="73">
        <f t="shared" si="15"/>
        <v>18140</v>
      </c>
      <c r="G99" s="73">
        <f t="shared" si="15"/>
        <v>10445</v>
      </c>
    </row>
    <row r="100" spans="1:7" s="8" customFormat="1" ht="15.6" customHeight="1">
      <c r="A100" s="47" t="s">
        <v>6</v>
      </c>
      <c r="B100" s="48"/>
      <c r="C100" s="49" t="s">
        <v>15</v>
      </c>
      <c r="D100" s="76">
        <f>+D81+D99</f>
        <v>153919</v>
      </c>
      <c r="E100" s="76">
        <f>+E81+E99</f>
        <v>190135</v>
      </c>
      <c r="F100" s="76">
        <f>+F81+F99</f>
        <v>188135</v>
      </c>
      <c r="G100" s="76">
        <f>+G81+G99</f>
        <v>204257</v>
      </c>
    </row>
    <row r="101" spans="1:7" s="110" customFormat="1" ht="15.6" customHeight="1">
      <c r="A101" s="106"/>
      <c r="B101" s="107"/>
      <c r="C101" s="108"/>
      <c r="D101" s="121"/>
      <c r="E101" s="121"/>
      <c r="F101" s="121"/>
      <c r="G101" s="121"/>
    </row>
    <row r="102" spans="1:7" s="109" customFormat="1" ht="15.6" customHeight="1">
      <c r="A102" s="111"/>
      <c r="B102" s="112"/>
      <c r="C102" s="113"/>
      <c r="D102" s="114"/>
      <c r="E102" s="114"/>
      <c r="F102" s="114"/>
      <c r="G102" s="114"/>
    </row>
    <row r="103" spans="1:7">
      <c r="D103" s="21"/>
      <c r="E103" s="21"/>
    </row>
  </sheetData>
  <autoFilter ref="A18:G102"/>
  <mergeCells count="3">
    <mergeCell ref="A1:G1"/>
    <mergeCell ref="A2:G2"/>
    <mergeCell ref="E7:G7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126" orientation="portrait" blackAndWhite="1" useFirstPageNumber="1" r:id="rId1"/>
  <headerFooter alignWithMargins="0">
    <oddHeader xml:space="preserve">&amp;C   </oddHeader>
    <oddFooter>&amp;C&amp;"Times New Roman,Bold"  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dem9</vt:lpstr>
      <vt:lpstr>'dem9'!excise</vt:lpstr>
      <vt:lpstr>'dem9'!exciserevenue</vt:lpstr>
      <vt:lpstr>'dem9'!Print_Area</vt:lpstr>
      <vt:lpstr>'dem9'!Print_Titles</vt:lpstr>
      <vt:lpstr>'dem9'!sgs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Additional Director</cp:lastModifiedBy>
  <cp:lastPrinted>2026-07-20T05:51:10Z</cp:lastPrinted>
  <dcterms:created xsi:type="dcterms:W3CDTF">2004-06-02T16:13:21Z</dcterms:created>
  <dcterms:modified xsi:type="dcterms:W3CDTF">2026-07-29T10:42:13Z</dcterms:modified>
</cp:coreProperties>
</file>